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Лист1" sheetId="1" r:id="rId1"/>
  </sheets>
  <definedNames>
    <definedName name="_xlnm.Print_Titles" localSheetId="0">Лист1!$A:$B,Лист1!$6:$8</definedName>
    <definedName name="_xlnm.Print_Area" localSheetId="0">Лист1!$A$1:$AR$74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73" i="1"/>
  <c r="AL73"/>
  <c r="AK73"/>
  <c r="AF73"/>
  <c r="AE73"/>
  <c r="AD73"/>
  <c r="AA73"/>
  <c r="Z73"/>
  <c r="Y73"/>
  <c r="T73"/>
  <c r="S73"/>
  <c r="O73"/>
  <c r="N73"/>
  <c r="M73"/>
  <c r="H73"/>
  <c r="G73"/>
  <c r="F73"/>
  <c r="C73"/>
  <c r="AO72"/>
  <c r="AO73" s="1"/>
  <c r="AN72"/>
  <c r="AN73" s="1"/>
  <c r="AM72"/>
  <c r="AL72"/>
  <c r="AK72"/>
  <c r="AJ72"/>
  <c r="AJ73" s="1"/>
  <c r="AI72"/>
  <c r="AI73" s="1"/>
  <c r="AH72"/>
  <c r="AH73" s="1"/>
  <c r="AG72"/>
  <c r="AG73" s="1"/>
  <c r="AF72"/>
  <c r="AE72"/>
  <c r="AD72"/>
  <c r="AC72"/>
  <c r="AC73" s="1"/>
  <c r="AB72"/>
  <c r="AB73" s="1"/>
  <c r="AA72"/>
  <c r="Z72"/>
  <c r="Y72"/>
  <c r="X72"/>
  <c r="X73" s="1"/>
  <c r="W72"/>
  <c r="W73" s="1"/>
  <c r="V72"/>
  <c r="V73" s="1"/>
  <c r="U72"/>
  <c r="U73" s="1"/>
  <c r="T72"/>
  <c r="S72"/>
  <c r="R72"/>
  <c r="R73" s="1"/>
  <c r="Q72"/>
  <c r="Q73" s="1"/>
  <c r="P72"/>
  <c r="P73" s="1"/>
  <c r="O72"/>
  <c r="N72"/>
  <c r="M72"/>
  <c r="L72"/>
  <c r="L73" s="1"/>
  <c r="K72"/>
  <c r="K73" s="1"/>
  <c r="J72"/>
  <c r="J73" s="1"/>
  <c r="I72"/>
  <c r="I73" s="1"/>
  <c r="H72"/>
  <c r="G72"/>
  <c r="F72"/>
  <c r="E72"/>
  <c r="E73" s="1"/>
  <c r="D72"/>
  <c r="D73" s="1"/>
  <c r="AO70" l="1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K70"/>
  <c r="H70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K67"/>
  <c r="H67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AO58" l="1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AO55" l="1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M46" l="1"/>
  <c r="P46" s="1"/>
  <c r="S46" s="1"/>
  <c r="V46" s="1"/>
  <c r="Y46" s="1"/>
  <c r="AB46" s="1"/>
  <c r="AE46" s="1"/>
  <c r="AH46" s="1"/>
  <c r="AK46" s="1"/>
  <c r="AN46" s="1"/>
  <c r="J46"/>
  <c r="H46"/>
  <c r="K46" s="1"/>
  <c r="N46" s="1"/>
  <c r="Q46" s="1"/>
  <c r="T46" s="1"/>
  <c r="W46" s="1"/>
  <c r="Z46" s="1"/>
  <c r="AC46" s="1"/>
  <c r="AF46" s="1"/>
  <c r="AI46" s="1"/>
  <c r="AL46" s="1"/>
  <c r="AO46" s="1"/>
  <c r="G46"/>
  <c r="F46"/>
  <c r="I46" s="1"/>
  <c r="L46" s="1"/>
  <c r="O46" s="1"/>
  <c r="R46" s="1"/>
  <c r="U46" s="1"/>
  <c r="X46" s="1"/>
  <c r="AA46" s="1"/>
  <c r="AD46" s="1"/>
  <c r="AG46" s="1"/>
  <c r="AJ46" s="1"/>
  <c r="AM46" s="1"/>
  <c r="E46"/>
  <c r="G43"/>
  <c r="J43" s="1"/>
  <c r="M43" s="1"/>
  <c r="P43" s="1"/>
  <c r="S43" s="1"/>
  <c r="V43" s="1"/>
  <c r="Y43" s="1"/>
  <c r="AB43" s="1"/>
  <c r="AE43" s="1"/>
  <c r="AH43" s="1"/>
  <c r="AK43" s="1"/>
  <c r="AN43" s="1"/>
  <c r="E43"/>
  <c r="F43" s="1"/>
  <c r="I43" s="1"/>
  <c r="L43" s="1"/>
  <c r="O43" s="1"/>
  <c r="R43" s="1"/>
  <c r="U43" s="1"/>
  <c r="X43" s="1"/>
  <c r="AA43" s="1"/>
  <c r="AD43" s="1"/>
  <c r="AG43" s="1"/>
  <c r="AJ43" s="1"/>
  <c r="AM43" s="1"/>
  <c r="H43" l="1"/>
  <c r="K43" s="1"/>
  <c r="N43" s="1"/>
  <c r="Q43" s="1"/>
  <c r="T43" s="1"/>
  <c r="W43" s="1"/>
  <c r="Z43" s="1"/>
  <c r="AC43" s="1"/>
  <c r="AF43" s="1"/>
  <c r="AI43" s="1"/>
  <c r="AL43" s="1"/>
  <c r="AO43" s="1"/>
  <c r="AO40" l="1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O36" l="1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D13" l="1"/>
  <c r="AQ26"/>
  <c r="AR59"/>
  <c r="AQ59"/>
  <c r="AP59"/>
  <c r="AR48"/>
  <c r="AQ48"/>
  <c r="AP48"/>
  <c r="AR47"/>
  <c r="AQ47"/>
  <c r="AP47"/>
  <c r="AR45"/>
  <c r="AQ45"/>
  <c r="AP45"/>
  <c r="AR44"/>
  <c r="AQ44"/>
  <c r="AP44"/>
  <c r="AR42"/>
  <c r="AQ42"/>
  <c r="AP42"/>
  <c r="AR37"/>
  <c r="AQ37"/>
  <c r="AP37"/>
  <c r="AR32"/>
  <c r="AQ32"/>
  <c r="AP32"/>
  <c r="AR28"/>
  <c r="AQ28"/>
  <c r="AP28"/>
  <c r="AR24"/>
  <c r="AQ24"/>
  <c r="AP24"/>
  <c r="AR20"/>
  <c r="AQ20"/>
  <c r="AP20"/>
  <c r="AR10"/>
  <c r="AQ10"/>
  <c r="AP10"/>
  <c r="AP18"/>
  <c r="AR54" l="1"/>
  <c r="AQ54"/>
  <c r="AP54"/>
  <c r="AR70" l="1"/>
  <c r="AQ70"/>
  <c r="AP70"/>
  <c r="AR67"/>
  <c r="AQ67"/>
  <c r="AP67"/>
  <c r="AR71"/>
  <c r="AQ71"/>
  <c r="AP71"/>
  <c r="AR68"/>
  <c r="AQ68"/>
  <c r="AP68"/>
  <c r="AR65"/>
  <c r="AQ65"/>
  <c r="AP65"/>
  <c r="AR63"/>
  <c r="AQ63"/>
  <c r="AP63"/>
  <c r="AR61"/>
  <c r="AQ61"/>
  <c r="AP61"/>
  <c r="AR57"/>
  <c r="AQ57"/>
  <c r="AP57"/>
  <c r="AR52"/>
  <c r="AQ52"/>
  <c r="AP52"/>
  <c r="AR50"/>
  <c r="AQ50"/>
  <c r="AP50"/>
  <c r="AP39"/>
  <c r="AR35"/>
  <c r="AQ35"/>
  <c r="AP35"/>
  <c r="AP26"/>
  <c r="AR18"/>
  <c r="AQ18"/>
  <c r="AR39"/>
  <c r="AQ39"/>
  <c r="AP30"/>
  <c r="AR30"/>
  <c r="AQ30"/>
  <c r="AR26"/>
  <c r="AR22"/>
  <c r="AQ22"/>
  <c r="AP22"/>
  <c r="E15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AO13"/>
  <c r="AN13"/>
  <c r="AM13"/>
  <c r="AL13"/>
  <c r="AK13"/>
  <c r="AJ13"/>
  <c r="AM15" s="1"/>
  <c r="AI13"/>
  <c r="AH13"/>
  <c r="AG13"/>
  <c r="AF13"/>
  <c r="AI15" s="1"/>
  <c r="AE13"/>
  <c r="AD13"/>
  <c r="AC13"/>
  <c r="AB13"/>
  <c r="AE15" s="1"/>
  <c r="AA13"/>
  <c r="Z13"/>
  <c r="Y13"/>
  <c r="X13"/>
  <c r="AA15" s="1"/>
  <c r="W13"/>
  <c r="V13"/>
  <c r="U13"/>
  <c r="T13"/>
  <c r="W15" s="1"/>
  <c r="S13"/>
  <c r="R13"/>
  <c r="Q13"/>
  <c r="T15" s="1"/>
  <c r="P13"/>
  <c r="S15" s="1"/>
  <c r="O13"/>
  <c r="N13"/>
  <c r="M13"/>
  <c r="L13"/>
  <c r="O15" s="1"/>
  <c r="K13"/>
  <c r="J13"/>
  <c r="I13"/>
  <c r="H13"/>
  <c r="K15" s="1"/>
  <c r="G13"/>
  <c r="F13"/>
  <c r="E13"/>
  <c r="G15" s="1"/>
  <c r="C13"/>
  <c r="D15" s="1"/>
  <c r="AM14" l="1"/>
  <c r="AE14"/>
  <c r="G14"/>
  <c r="K14"/>
  <c r="O14"/>
  <c r="S14"/>
  <c r="W14"/>
  <c r="AA14"/>
  <c r="AI14"/>
  <c r="L16"/>
  <c r="AB16"/>
  <c r="AP25"/>
  <c r="AQ25"/>
  <c r="AR25"/>
  <c r="AQ29"/>
  <c r="AP29"/>
  <c r="AR29"/>
  <c r="AR33"/>
  <c r="AQ33"/>
  <c r="AP33"/>
  <c r="AP43"/>
  <c r="AR36"/>
  <c r="AP36"/>
  <c r="AQ36"/>
  <c r="AQ58"/>
  <c r="AR58"/>
  <c r="AP58"/>
  <c r="AQ21"/>
  <c r="AP21"/>
  <c r="AR21"/>
  <c r="AP73"/>
  <c r="X14"/>
  <c r="AC14"/>
  <c r="AJ14"/>
  <c r="AK14"/>
  <c r="AR13"/>
  <c r="AQ13"/>
  <c r="P14"/>
  <c r="F14"/>
  <c r="J14"/>
  <c r="N14"/>
  <c r="R14"/>
  <c r="V14"/>
  <c r="Z14"/>
  <c r="AD14"/>
  <c r="AH14"/>
  <c r="AL14"/>
  <c r="AF16"/>
  <c r="L14"/>
  <c r="T14"/>
  <c r="AF14"/>
  <c r="AN14"/>
  <c r="P15"/>
  <c r="X15"/>
  <c r="AF15"/>
  <c r="AN15"/>
  <c r="I14"/>
  <c r="M14"/>
  <c r="Q14"/>
  <c r="U14"/>
  <c r="Y14"/>
  <c r="AG14"/>
  <c r="AO14"/>
  <c r="I15"/>
  <c r="M15"/>
  <c r="Q15"/>
  <c r="U15"/>
  <c r="Y15"/>
  <c r="AC15"/>
  <c r="AG15"/>
  <c r="AK15"/>
  <c r="AO15"/>
  <c r="AP13"/>
  <c r="AQ43"/>
  <c r="AR73"/>
  <c r="H14"/>
  <c r="H15"/>
  <c r="AB15"/>
  <c r="AJ15"/>
  <c r="AQ73"/>
  <c r="F15"/>
  <c r="J15"/>
  <c r="N15"/>
  <c r="R15"/>
  <c r="V15"/>
  <c r="Z15"/>
  <c r="AD15"/>
  <c r="AH15"/>
  <c r="AL15"/>
  <c r="AB14"/>
  <c r="L15"/>
  <c r="E14"/>
  <c r="D14"/>
  <c r="D16"/>
  <c r="P16"/>
  <c r="T16"/>
  <c r="AJ16"/>
  <c r="F16"/>
  <c r="J16"/>
  <c r="N16"/>
  <c r="R16"/>
  <c r="V16"/>
  <c r="Z16"/>
  <c r="AD16"/>
  <c r="AH16"/>
  <c r="AL16"/>
  <c r="H16"/>
  <c r="X16"/>
  <c r="AN16"/>
  <c r="E16"/>
  <c r="I16"/>
  <c r="M16"/>
  <c r="Q16"/>
  <c r="U16"/>
  <c r="Y16"/>
  <c r="AC16"/>
  <c r="AG16"/>
  <c r="AK16"/>
  <c r="AO16"/>
  <c r="G16"/>
  <c r="K16"/>
  <c r="O16"/>
  <c r="S16"/>
  <c r="W16"/>
  <c r="AA16"/>
  <c r="AE16"/>
  <c r="AI16"/>
  <c r="AM16"/>
  <c r="AQ15" l="1"/>
  <c r="AP15"/>
  <c r="AR15"/>
  <c r="AR16"/>
  <c r="AP16"/>
  <c r="AQ16"/>
  <c r="AQ46"/>
  <c r="AR46"/>
  <c r="AP46"/>
  <c r="AR43"/>
</calcChain>
</file>

<file path=xl/sharedStrings.xml><?xml version="1.0" encoding="utf-8"?>
<sst xmlns="http://schemas.openxmlformats.org/spreadsheetml/2006/main" count="174" uniqueCount="80">
  <si>
    <t>ПРОГНОЗ</t>
  </si>
  <si>
    <t>социально-экономического развития на долгосрочный период</t>
  </si>
  <si>
    <t>(наименование муниципального района (городского округа)</t>
  </si>
  <si>
    <t>Наименование показателя</t>
  </si>
  <si>
    <t>Единица измерения</t>
  </si>
  <si>
    <t>отчет</t>
  </si>
  <si>
    <t>оценка</t>
  </si>
  <si>
    <t>прогноз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</si>
  <si>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</si>
  <si>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</si>
  <si>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</si>
  <si>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</si>
  <si>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</si>
  <si>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</si>
  <si>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</si>
  <si>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</si>
  <si>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</si>
  <si>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</si>
  <si>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2031 год</t>
  </si>
  <si>
    <t>2032 год</t>
  </si>
  <si>
    <t>2033 год</t>
  </si>
  <si>
    <t>2034 год</t>
  </si>
  <si>
    <t>2035 год</t>
  </si>
  <si>
    <t>1 
вариант</t>
  </si>
  <si>
    <t>2 
вариант</t>
  </si>
  <si>
    <t>3 
вариант</t>
  </si>
  <si>
    <t>Население</t>
  </si>
  <si>
    <t xml:space="preserve">Численность постоянного населения (среднегодовая) </t>
  </si>
  <si>
    <t>человек</t>
  </si>
  <si>
    <t>% к предыдущему году</t>
  </si>
  <si>
    <t>Промышленное производство</t>
  </si>
  <si>
    <t xml:space="preserve">Отгружено товаров собственного производства, выполненных работ и услуг собственными силами по видам экономической деятельности по полному кругу организаций всего (B+С+D+E) </t>
  </si>
  <si>
    <t>тыс.рублей в ценах соответствующих лет</t>
  </si>
  <si>
    <t>Темп роста отгрузки</t>
  </si>
  <si>
    <t>% к предыдущему году в действующих ценах</t>
  </si>
  <si>
    <t>Индекс-дефлятор</t>
  </si>
  <si>
    <t>Индекс производства</t>
  </si>
  <si>
    <t>% к предыдущему году в сопоставимых ценах</t>
  </si>
  <si>
    <t>в том числе по видам деятельности:</t>
  </si>
  <si>
    <t>Объем отгруженных товаров собственного производства, выполненных работ и услуг собственными силами - РАЗДЕЛ B: Добыча полезных ископаемых</t>
  </si>
  <si>
    <t>Объем отгруженных товаров собственного производства, выполненных работ и услуг собственными силами - РАЗДЕЛ C: Обрабатывающие производства</t>
  </si>
  <si>
    <t xml:space="preserve"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 </t>
  </si>
  <si>
    <t>Объем отгруженных товаров собственного производства, выполненных работ и услуг собственными силами - РАЗДЕЛ E: Водоснабжение; водоотведение, организация сбора и утилизации отходов, деятельность по ликвидации загрязнений</t>
  </si>
  <si>
    <t>Сельское хозяйство</t>
  </si>
  <si>
    <t>Стоимость произведенной продукции сельского хоязйства</t>
  </si>
  <si>
    <t>тыс.руб. в ценах соответствующих лет</t>
  </si>
  <si>
    <t>Индекс физического объема</t>
  </si>
  <si>
    <t>в % к предыдущему году в сопоставимых ценах</t>
  </si>
  <si>
    <t>Индекс дефлятор</t>
  </si>
  <si>
    <t>в % к предыдущему году</t>
  </si>
  <si>
    <t>Строительство</t>
  </si>
  <si>
    <t xml:space="preserve">Ввод в эксплуатацию жилых домов за счет всех источников финансирования </t>
  </si>
  <si>
    <t>тыс. кв. метров в общей площади</t>
  </si>
  <si>
    <t>Торговля и услуги населению</t>
  </si>
  <si>
    <t>к соответствующему периоду предыдущего года, %</t>
  </si>
  <si>
    <t>Оборот розничной торговли</t>
  </si>
  <si>
    <t>Объем платных услуг населению</t>
  </si>
  <si>
    <t>Малое и среднее предпринимательство, включая микропредприятия</t>
  </si>
  <si>
    <t>Число малых и средних предприятий, включая микропредприятия (на конец года)</t>
  </si>
  <si>
    <t>единиц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</si>
  <si>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</si>
  <si>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Инвестиции</t>
  </si>
  <si>
    <t xml:space="preserve">Инвестиции в основной капитал за счет всех источников финансирования (по местонахождению заказчика) </t>
  </si>
  <si>
    <t>Труд и занятость</t>
  </si>
  <si>
    <t>Численность экономически активного населения</t>
  </si>
  <si>
    <t>Среднегодовая численность занятых в экономике, включая лиц, занятых в личном подсобном хозяйстве</t>
  </si>
  <si>
    <t>Численность безработных (по методологии МОТ)</t>
  </si>
  <si>
    <t>Уровень безработицы (по методологии МОТ)</t>
  </si>
  <si>
    <t>%</t>
  </si>
  <si>
    <t>Численность безработных, зарегистрированных в государственных учреждениях службы занятости населения (среднегодовая)</t>
  </si>
  <si>
    <t>Уровень зарегистрированной безработицы (среднегодовой)</t>
  </si>
  <si>
    <t>Среднемесячная номинальная начисленная заработная плата в расчете на одного работника</t>
  </si>
  <si>
    <t>рублей</t>
  </si>
  <si>
    <t>Реальная заработная плата</t>
  </si>
  <si>
    <t>2035 год к 2022 году</t>
  </si>
  <si>
    <r>
      <rPr>
        <u/>
        <sz val="13"/>
        <color indexed="8"/>
        <rFont val="Times New Roman"/>
        <family val="1"/>
        <charset val="204"/>
      </rPr>
      <t>СПРАВОЧНО:</t>
    </r>
    <r>
      <rPr>
        <sz val="13"/>
        <color indexed="8"/>
        <rFont val="Times New Roman"/>
        <family val="1"/>
        <charset val="204"/>
      </rPr>
      <t xml:space="preserve">
Индекс потребительских цен за период с начала года</t>
    </r>
  </si>
  <si>
    <t>Оборот малых и средних предприятий, включая микропредприятия</t>
  </si>
  <si>
    <t>млн. рублей</t>
  </si>
  <si>
    <t>-</t>
  </si>
  <si>
    <t>Свечинский муниципальный округ Кировской области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</si>
</sst>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i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u/>
      <sz val="13"/>
      <color indexed="8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3"/>
      <color rgb="FFFF0000"/>
      <name val="Times New Roman"/>
      <family val="1"/>
      <charset val="204"/>
    </font>
    <font>
      <i/>
      <sz val="13"/>
      <color rgb="FFFF0000"/>
      <name val="Times New Roman"/>
      <family val="1"/>
      <charset val="204"/>
    </font>
    <font>
      <sz val="13"/>
      <name val="Arial"/>
      <family val="2"/>
      <charset val="204"/>
    </font>
    <font>
      <b/>
      <sz val="13"/>
      <color rgb="FFFF0000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3" fillId="0" borderId="0" xfId="0" applyFont="1"/>
    <xf numFmtId="0" fontId="2" fillId="2" borderId="0" xfId="0" applyFont="1" applyFill="1" applyAlignment="1">
      <alignment vertical="center" wrapText="1"/>
    </xf>
    <xf numFmtId="0" fontId="5" fillId="2" borderId="0" xfId="0" applyFont="1" applyFill="1"/>
    <xf numFmtId="0" fontId="2" fillId="2" borderId="0" xfId="0" applyFont="1" applyFill="1"/>
    <xf numFmtId="4" fontId="5" fillId="2" borderId="0" xfId="0" applyNumberFormat="1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4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centerContinuous" vertical="center" wrapText="1"/>
    </xf>
    <xf numFmtId="0" fontId="6" fillId="0" borderId="0" xfId="0" applyFont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shrinkToFit="1"/>
    </xf>
    <xf numFmtId="0" fontId="8" fillId="0" borderId="2" xfId="0" applyFont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 shrinkToFit="1"/>
    </xf>
    <xf numFmtId="164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2" fontId="9" fillId="2" borderId="11" xfId="0" applyNumberFormat="1" applyFont="1" applyFill="1" applyBorder="1"/>
    <xf numFmtId="0" fontId="9" fillId="2" borderId="1" xfId="0" applyFont="1" applyFill="1" applyBorder="1"/>
    <xf numFmtId="0" fontId="10" fillId="0" borderId="0" xfId="0" applyFont="1"/>
    <xf numFmtId="0" fontId="8" fillId="2" borderId="2" xfId="0" applyFont="1" applyFill="1" applyBorder="1" applyAlignment="1">
      <alignment horizontal="center" vertical="center" wrapText="1"/>
    </xf>
    <xf numFmtId="164" fontId="3" fillId="0" borderId="8" xfId="0" applyNumberFormat="1" applyFont="1" applyBorder="1"/>
    <xf numFmtId="164" fontId="3" fillId="0" borderId="1" xfId="0" applyNumberFormat="1" applyFont="1" applyBorder="1"/>
    <xf numFmtId="164" fontId="3" fillId="0" borderId="9" xfId="0" applyNumberFormat="1" applyFont="1" applyBorder="1"/>
    <xf numFmtId="164" fontId="3" fillId="0" borderId="11" xfId="0" applyNumberFormat="1" applyFont="1" applyBorder="1"/>
    <xf numFmtId="0" fontId="4" fillId="2" borderId="11" xfId="0" applyFont="1" applyFill="1" applyBorder="1"/>
    <xf numFmtId="0" fontId="4" fillId="2" borderId="1" xfId="0" applyFont="1" applyFill="1" applyBorder="1"/>
    <xf numFmtId="0" fontId="8" fillId="2" borderId="1" xfId="0" applyFont="1" applyFill="1" applyBorder="1" applyAlignment="1">
      <alignment horizontal="left" vertical="center" wrapText="1" shrinkToFit="1"/>
    </xf>
    <xf numFmtId="164" fontId="8" fillId="2" borderId="8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1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164" fontId="11" fillId="2" borderId="8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13" fillId="0" borderId="0" xfId="0" applyFont="1"/>
    <xf numFmtId="164" fontId="10" fillId="0" borderId="9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2" fillId="2" borderId="11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 shrinkToFit="1"/>
    </xf>
    <xf numFmtId="164" fontId="5" fillId="2" borderId="8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164" fontId="15" fillId="2" borderId="9" xfId="0" applyNumberFormat="1" applyFont="1" applyFill="1" applyBorder="1" applyAlignment="1">
      <alignment horizontal="center" vertical="center" wrapText="1"/>
    </xf>
    <xf numFmtId="164" fontId="15" fillId="2" borderId="8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shrinkToFit="1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/>
    <xf numFmtId="0" fontId="16" fillId="2" borderId="1" xfId="0" applyFont="1" applyFill="1" applyBorder="1"/>
    <xf numFmtId="0" fontId="17" fillId="0" borderId="0" xfId="0" applyFont="1"/>
    <xf numFmtId="0" fontId="8" fillId="0" borderId="2" xfId="0" applyFont="1" applyBorder="1" applyAlignment="1">
      <alignment horizontal="center" vertical="center" wrapText="1" shrinkToFi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8" fillId="2" borderId="9" xfId="1" applyNumberFormat="1" applyFont="1" applyFill="1" applyBorder="1" applyAlignment="1">
      <alignment horizontal="center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5" fillId="0" borderId="2" xfId="0" applyFont="1" applyBorder="1" applyAlignment="1">
      <alignment horizontal="center" vertical="center" wrapText="1" shrinkToFit="1"/>
    </xf>
    <xf numFmtId="2" fontId="16" fillId="2" borderId="11" xfId="0" applyNumberFormat="1" applyFont="1" applyFill="1" applyBorder="1"/>
    <xf numFmtId="0" fontId="15" fillId="2" borderId="2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1" xfId="0" applyNumberFormat="1" applyFont="1" applyFill="1" applyBorder="1" applyAlignment="1">
      <alignment horizontal="center" vertical="center" wrapText="1"/>
    </xf>
    <xf numFmtId="164" fontId="18" fillId="3" borderId="8" xfId="0" applyNumberFormat="1" applyFont="1" applyFill="1" applyBorder="1" applyAlignment="1" applyProtection="1">
      <alignment horizontal="right" vertical="center"/>
      <protection locked="0"/>
    </xf>
    <xf numFmtId="0" fontId="19" fillId="2" borderId="11" xfId="0" applyFont="1" applyFill="1" applyBorder="1"/>
    <xf numFmtId="0" fontId="19" fillId="2" borderId="1" xfId="0" applyFont="1" applyFill="1" applyBorder="1"/>
    <xf numFmtId="0" fontId="15" fillId="0" borderId="0" xfId="0" applyFont="1"/>
    <xf numFmtId="164" fontId="11" fillId="0" borderId="1" xfId="0" applyNumberFormat="1" applyFont="1" applyBorder="1" applyAlignment="1">
      <alignment horizontal="center" vertical="center" wrapText="1"/>
    </xf>
    <xf numFmtId="2" fontId="19" fillId="2" borderId="11" xfId="0" applyNumberFormat="1" applyFont="1" applyFill="1" applyBorder="1"/>
    <xf numFmtId="2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2" fontId="3" fillId="0" borderId="0" xfId="0" applyNumberFormat="1" applyFont="1"/>
    <xf numFmtId="0" fontId="8" fillId="4" borderId="1" xfId="0" applyFont="1" applyFill="1" applyBorder="1" applyAlignment="1">
      <alignment horizontal="left" vertical="center" wrapText="1" shrinkToFit="1"/>
    </xf>
    <xf numFmtId="0" fontId="8" fillId="4" borderId="2" xfId="0" applyFont="1" applyFill="1" applyBorder="1" applyAlignment="1">
      <alignment horizontal="center" vertical="center" wrapText="1" shrinkToFit="1"/>
    </xf>
    <xf numFmtId="164" fontId="8" fillId="4" borderId="8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164" fontId="8" fillId="4" borderId="9" xfId="1" applyNumberFormat="1" applyFont="1" applyFill="1" applyBorder="1" applyAlignment="1">
      <alignment horizontal="center" vertical="center" wrapText="1"/>
    </xf>
    <xf numFmtId="164" fontId="8" fillId="4" borderId="8" xfId="1" applyNumberFormat="1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1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9" xfId="0" applyNumberFormat="1" applyFont="1" applyFill="1" applyBorder="1" applyAlignment="1">
      <alignment horizontal="center" vertical="center" wrapText="1"/>
    </xf>
    <xf numFmtId="164" fontId="10" fillId="3" borderId="11" xfId="0" applyNumberFormat="1" applyFont="1" applyFill="1" applyBorder="1" applyAlignment="1">
      <alignment horizontal="center" vertical="center" wrapText="1"/>
    </xf>
    <xf numFmtId="164" fontId="10" fillId="3" borderId="8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20" fillId="2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 shrinkToFi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4"/>
  <sheetViews>
    <sheetView tabSelected="1" view="pageBreakPreview" zoomScale="75" zoomScaleSheetLayoutView="75" workbookViewId="0">
      <pane xSplit="2" ySplit="9" topLeftCell="C13" activePane="bottomRight" state="frozen"/>
      <selection pane="topRight" activeCell="C1" sqref="C1"/>
      <selection pane="bottomLeft" activeCell="A10" sqref="A10"/>
      <selection pane="bottomRight" activeCell="D13" sqref="D13"/>
    </sheetView>
  </sheetViews>
  <sheetFormatPr defaultColWidth="9.109375" defaultRowHeight="16.8"/>
  <cols>
    <col min="1" max="1" width="67.33203125" style="4" customWidth="1"/>
    <col min="2" max="2" width="30.6640625" style="4" customWidth="1"/>
    <col min="3" max="3" width="14.33203125" style="1" customWidth="1"/>
    <col min="4" max="4" width="14" style="4" customWidth="1"/>
    <col min="5" max="6" width="12.88671875" style="1" customWidth="1"/>
    <col min="7" max="7" width="14" style="1" customWidth="1"/>
    <col min="8" max="8" width="12.88671875" style="1" customWidth="1"/>
    <col min="9" max="9" width="12.44140625" style="1" customWidth="1"/>
    <col min="10" max="10" width="13.109375" style="1" customWidth="1"/>
    <col min="11" max="11" width="14" style="1" customWidth="1"/>
    <col min="12" max="12" width="13.109375" style="1" customWidth="1"/>
    <col min="13" max="13" width="12.5546875" style="1" customWidth="1"/>
    <col min="14" max="14" width="12.6640625" style="1" customWidth="1"/>
    <col min="15" max="15" width="12.109375" style="1" customWidth="1"/>
    <col min="16" max="16" width="12.5546875" style="1" customWidth="1"/>
    <col min="17" max="17" width="13.109375" style="1" customWidth="1"/>
    <col min="18" max="18" width="12.44140625" style="1" customWidth="1"/>
    <col min="19" max="19" width="12.33203125" style="1" customWidth="1"/>
    <col min="20" max="20" width="12.109375" style="1" customWidth="1"/>
    <col min="21" max="21" width="13.88671875" style="1" customWidth="1"/>
    <col min="22" max="22" width="14.33203125" style="1" customWidth="1"/>
    <col min="23" max="23" width="14.6640625" style="1" customWidth="1"/>
    <col min="24" max="25" width="12.5546875" style="1" customWidth="1"/>
    <col min="26" max="26" width="12.88671875" style="1" customWidth="1"/>
    <col min="27" max="27" width="12.44140625" style="1" customWidth="1"/>
    <col min="28" max="28" width="12.33203125" style="1" customWidth="1"/>
    <col min="29" max="29" width="12.6640625" style="1" customWidth="1"/>
    <col min="30" max="41" width="12.109375" style="1" bestFit="1" customWidth="1"/>
    <col min="42" max="44" width="12.109375" style="3" customWidth="1"/>
    <col min="45" max="16384" width="9.109375" style="4"/>
  </cols>
  <sheetData>
    <row r="1" spans="1:44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W1" s="2"/>
    </row>
    <row r="2" spans="1:44" s="6" customFormat="1" ht="18.75" customHeight="1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5"/>
      <c r="AP2" s="7"/>
      <c r="AQ2" s="7"/>
      <c r="AR2" s="7"/>
    </row>
    <row r="3" spans="1:44" s="6" customFormat="1">
      <c r="A3" s="145" t="s">
        <v>79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AP3" s="7"/>
      <c r="AQ3" s="7"/>
      <c r="AR3" s="7"/>
    </row>
    <row r="4" spans="1:44" s="6" customFormat="1">
      <c r="A4" s="144" t="s">
        <v>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AP4" s="7"/>
      <c r="AQ4" s="7"/>
      <c r="AR4" s="7"/>
    </row>
    <row r="5" spans="1:44" s="6" customFormat="1" ht="17.399999999999999" thickBot="1"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7"/>
      <c r="AQ5" s="7"/>
      <c r="AR5" s="7"/>
    </row>
    <row r="6" spans="1:44" s="14" customFormat="1" ht="18" thickBot="1">
      <c r="A6" s="146" t="s">
        <v>3</v>
      </c>
      <c r="B6" s="148" t="s">
        <v>4</v>
      </c>
      <c r="C6" s="11" t="s">
        <v>5</v>
      </c>
      <c r="D6" s="12" t="s">
        <v>5</v>
      </c>
      <c r="E6" s="13" t="s">
        <v>6</v>
      </c>
      <c r="F6" s="150" t="s">
        <v>7</v>
      </c>
      <c r="G6" s="140"/>
      <c r="H6" s="140"/>
      <c r="I6" s="140"/>
      <c r="J6" s="140"/>
      <c r="K6" s="140"/>
      <c r="L6" s="140"/>
      <c r="M6" s="140"/>
      <c r="N6" s="140"/>
      <c r="O6" s="140" t="s">
        <v>7</v>
      </c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 t="s">
        <v>7</v>
      </c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1" t="s">
        <v>74</v>
      </c>
      <c r="AQ6" s="142"/>
      <c r="AR6" s="142"/>
    </row>
    <row r="7" spans="1:44" s="14" customFormat="1" ht="21" customHeight="1">
      <c r="A7" s="146"/>
      <c r="B7" s="148"/>
      <c r="C7" s="156" t="s">
        <v>8</v>
      </c>
      <c r="D7" s="146" t="s">
        <v>9</v>
      </c>
      <c r="E7" s="158" t="s">
        <v>10</v>
      </c>
      <c r="F7" s="160" t="s">
        <v>11</v>
      </c>
      <c r="G7" s="152"/>
      <c r="H7" s="153"/>
      <c r="I7" s="151" t="s">
        <v>12</v>
      </c>
      <c r="J7" s="152"/>
      <c r="K7" s="153"/>
      <c r="L7" s="151" t="s">
        <v>13</v>
      </c>
      <c r="M7" s="152"/>
      <c r="N7" s="153"/>
      <c r="O7" s="151" t="s">
        <v>14</v>
      </c>
      <c r="P7" s="152"/>
      <c r="Q7" s="153"/>
      <c r="R7" s="151" t="s">
        <v>15</v>
      </c>
      <c r="S7" s="152"/>
      <c r="T7" s="153"/>
      <c r="U7" s="151" t="s">
        <v>16</v>
      </c>
      <c r="V7" s="152"/>
      <c r="W7" s="153"/>
      <c r="X7" s="151" t="s">
        <v>17</v>
      </c>
      <c r="Y7" s="152"/>
      <c r="Z7" s="153"/>
      <c r="AA7" s="151" t="s">
        <v>18</v>
      </c>
      <c r="AB7" s="152"/>
      <c r="AC7" s="153"/>
      <c r="AD7" s="151" t="s">
        <v>19</v>
      </c>
      <c r="AE7" s="152"/>
      <c r="AF7" s="153"/>
      <c r="AG7" s="151" t="s">
        <v>20</v>
      </c>
      <c r="AH7" s="152"/>
      <c r="AI7" s="153"/>
      <c r="AJ7" s="151" t="s">
        <v>21</v>
      </c>
      <c r="AK7" s="152"/>
      <c r="AL7" s="153"/>
      <c r="AM7" s="151" t="s">
        <v>22</v>
      </c>
      <c r="AN7" s="152"/>
      <c r="AO7" s="153"/>
      <c r="AP7" s="143"/>
      <c r="AQ7" s="142"/>
      <c r="AR7" s="142"/>
    </row>
    <row r="8" spans="1:44" s="14" customFormat="1" ht="33.6">
      <c r="A8" s="147"/>
      <c r="B8" s="149"/>
      <c r="C8" s="157"/>
      <c r="D8" s="147"/>
      <c r="E8" s="159"/>
      <c r="F8" s="17" t="s">
        <v>23</v>
      </c>
      <c r="G8" s="9" t="s">
        <v>24</v>
      </c>
      <c r="H8" s="16" t="s">
        <v>25</v>
      </c>
      <c r="I8" s="15" t="s">
        <v>23</v>
      </c>
      <c r="J8" s="9" t="s">
        <v>24</v>
      </c>
      <c r="K8" s="16" t="s">
        <v>25</v>
      </c>
      <c r="L8" s="15" t="s">
        <v>23</v>
      </c>
      <c r="M8" s="9" t="s">
        <v>24</v>
      </c>
      <c r="N8" s="16" t="s">
        <v>25</v>
      </c>
      <c r="O8" s="15" t="s">
        <v>23</v>
      </c>
      <c r="P8" s="9" t="s">
        <v>24</v>
      </c>
      <c r="Q8" s="16" t="s">
        <v>25</v>
      </c>
      <c r="R8" s="15" t="s">
        <v>23</v>
      </c>
      <c r="S8" s="9" t="s">
        <v>24</v>
      </c>
      <c r="T8" s="16" t="s">
        <v>25</v>
      </c>
      <c r="U8" s="15" t="s">
        <v>23</v>
      </c>
      <c r="V8" s="9" t="s">
        <v>24</v>
      </c>
      <c r="W8" s="16" t="s">
        <v>25</v>
      </c>
      <c r="X8" s="15" t="s">
        <v>23</v>
      </c>
      <c r="Y8" s="9" t="s">
        <v>24</v>
      </c>
      <c r="Z8" s="16" t="s">
        <v>25</v>
      </c>
      <c r="AA8" s="15" t="s">
        <v>23</v>
      </c>
      <c r="AB8" s="9" t="s">
        <v>24</v>
      </c>
      <c r="AC8" s="16" t="s">
        <v>25</v>
      </c>
      <c r="AD8" s="15" t="s">
        <v>23</v>
      </c>
      <c r="AE8" s="9" t="s">
        <v>24</v>
      </c>
      <c r="AF8" s="16" t="s">
        <v>25</v>
      </c>
      <c r="AG8" s="15" t="s">
        <v>23</v>
      </c>
      <c r="AH8" s="9" t="s">
        <v>24</v>
      </c>
      <c r="AI8" s="16" t="s">
        <v>25</v>
      </c>
      <c r="AJ8" s="15" t="s">
        <v>23</v>
      </c>
      <c r="AK8" s="9" t="s">
        <v>24</v>
      </c>
      <c r="AL8" s="16" t="s">
        <v>25</v>
      </c>
      <c r="AM8" s="15" t="s">
        <v>23</v>
      </c>
      <c r="AN8" s="9" t="s">
        <v>24</v>
      </c>
      <c r="AO8" s="16" t="s">
        <v>25</v>
      </c>
      <c r="AP8" s="143"/>
      <c r="AQ8" s="142"/>
      <c r="AR8" s="142"/>
    </row>
    <row r="9" spans="1:44">
      <c r="A9" s="18" t="s">
        <v>26</v>
      </c>
      <c r="B9" s="19"/>
      <c r="C9" s="20"/>
      <c r="D9" s="21"/>
      <c r="E9" s="22"/>
      <c r="F9" s="23"/>
      <c r="G9" s="24"/>
      <c r="H9" s="25"/>
      <c r="I9" s="26"/>
      <c r="J9" s="24"/>
      <c r="K9" s="25"/>
      <c r="L9" s="26"/>
      <c r="M9" s="24"/>
      <c r="N9" s="25"/>
      <c r="O9" s="26"/>
      <c r="P9" s="24"/>
      <c r="Q9" s="25"/>
      <c r="R9" s="26"/>
      <c r="S9" s="24"/>
      <c r="T9" s="25"/>
      <c r="U9" s="26"/>
      <c r="V9" s="24"/>
      <c r="W9" s="25"/>
      <c r="X9" s="26"/>
      <c r="Y9" s="24"/>
      <c r="Z9" s="25"/>
      <c r="AA9" s="26"/>
      <c r="AB9" s="24"/>
      <c r="AC9" s="25"/>
      <c r="AD9" s="26"/>
      <c r="AE9" s="24"/>
      <c r="AF9" s="25"/>
      <c r="AG9" s="26"/>
      <c r="AH9" s="24"/>
      <c r="AI9" s="25"/>
      <c r="AJ9" s="26"/>
      <c r="AK9" s="24"/>
      <c r="AL9" s="25"/>
      <c r="AM9" s="26"/>
      <c r="AN9" s="24"/>
      <c r="AO9" s="25"/>
      <c r="AP9" s="143"/>
      <c r="AQ9" s="142"/>
      <c r="AR9" s="142"/>
    </row>
    <row r="10" spans="1:44">
      <c r="A10" s="155" t="s">
        <v>27</v>
      </c>
      <c r="B10" s="19" t="s">
        <v>28</v>
      </c>
      <c r="C10" s="28" t="s">
        <v>78</v>
      </c>
      <c r="D10" s="29">
        <v>5967</v>
      </c>
      <c r="E10" s="30">
        <v>5807</v>
      </c>
      <c r="F10" s="31">
        <v>5642</v>
      </c>
      <c r="G10" s="29">
        <v>5647</v>
      </c>
      <c r="H10" s="30">
        <v>5657</v>
      </c>
      <c r="I10" s="28">
        <v>5480</v>
      </c>
      <c r="J10" s="29">
        <v>5493</v>
      </c>
      <c r="K10" s="30">
        <v>5503</v>
      </c>
      <c r="L10" s="28">
        <v>5321</v>
      </c>
      <c r="M10" s="29">
        <v>5338</v>
      </c>
      <c r="N10" s="30">
        <v>5352</v>
      </c>
      <c r="O10" s="28">
        <v>5167</v>
      </c>
      <c r="P10" s="29">
        <v>5190</v>
      </c>
      <c r="Q10" s="30">
        <v>5209</v>
      </c>
      <c r="R10" s="28">
        <v>5017</v>
      </c>
      <c r="S10" s="29">
        <v>5047</v>
      </c>
      <c r="T10" s="30">
        <v>5068</v>
      </c>
      <c r="U10" s="28">
        <v>4872</v>
      </c>
      <c r="V10" s="29">
        <v>4907</v>
      </c>
      <c r="W10" s="30">
        <v>4932</v>
      </c>
      <c r="X10" s="28">
        <v>4736</v>
      </c>
      <c r="Y10" s="29">
        <v>4775</v>
      </c>
      <c r="Z10" s="30">
        <v>4803</v>
      </c>
      <c r="AA10" s="28">
        <v>4603</v>
      </c>
      <c r="AB10" s="29">
        <v>4646</v>
      </c>
      <c r="AC10" s="30">
        <v>4678</v>
      </c>
      <c r="AD10" s="28">
        <v>4474</v>
      </c>
      <c r="AE10" s="29">
        <v>4519</v>
      </c>
      <c r="AF10" s="30">
        <v>4557</v>
      </c>
      <c r="AG10" s="28">
        <v>4344</v>
      </c>
      <c r="AH10" s="29">
        <v>4392</v>
      </c>
      <c r="AI10" s="30">
        <v>4433</v>
      </c>
      <c r="AJ10" s="28">
        <v>4218</v>
      </c>
      <c r="AK10" s="29">
        <v>4271</v>
      </c>
      <c r="AL10" s="30">
        <v>4314</v>
      </c>
      <c r="AM10" s="28">
        <v>4099</v>
      </c>
      <c r="AN10" s="29">
        <v>4155</v>
      </c>
      <c r="AO10" s="30">
        <v>4202</v>
      </c>
      <c r="AP10" s="32">
        <f>IF((ISERROR(AM10/$D10)),0,(AM10/$D10)*100)</f>
        <v>68.694486341545172</v>
      </c>
      <c r="AQ10" s="32">
        <f>IF((ISERROR(AN10/$D10)),0,(AN10/$D10)*100)</f>
        <v>69.632981397687274</v>
      </c>
      <c r="AR10" s="32">
        <f>IF((ISERROR(AO10/$D10)),0,(AO10/$D10)*100)</f>
        <v>70.420646891235123</v>
      </c>
    </row>
    <row r="11" spans="1:44" s="42" customFormat="1">
      <c r="A11" s="155"/>
      <c r="B11" s="33" t="s">
        <v>29</v>
      </c>
      <c r="C11" s="34" t="s">
        <v>78</v>
      </c>
      <c r="D11" s="35">
        <f>IF((ISERROR(D10/C10)),0,(D10/C10)*100)</f>
        <v>0</v>
      </c>
      <c r="E11" s="36">
        <f>IF((ISERROR(E10/D10)),0,(E10/D10)*100)</f>
        <v>97.318585553879672</v>
      </c>
      <c r="F11" s="37">
        <f>IF((ISERROR(F10/E10)),0,(F10/E10)*100)</f>
        <v>97.1586016876184</v>
      </c>
      <c r="G11" s="38">
        <f>IF((ISERROR(G10/E10)),0,(G10/E10)*100)</f>
        <v>97.244704666781473</v>
      </c>
      <c r="H11" s="36">
        <f>IF((ISERROR(H10/E10)),0,(H10/E10)*100)</f>
        <v>97.416910625107633</v>
      </c>
      <c r="I11" s="39">
        <f>IF((ISERROR(I10/F10)),0,(I10/F10)*100)</f>
        <v>97.128677773839073</v>
      </c>
      <c r="J11" s="38">
        <f>IF((ISERROR(J10/G10)),0,(J10/G10)*100)</f>
        <v>97.272888259252696</v>
      </c>
      <c r="K11" s="36">
        <f>IF((ISERROR(K10/H10)),0,(K10/H10)*100)</f>
        <v>97.277709033056396</v>
      </c>
      <c r="L11" s="39">
        <f t="shared" ref="L11:AO11" si="0">IF((ISERROR(L10/I10)),0,(L10/I10)*100)</f>
        <v>97.098540145985396</v>
      </c>
      <c r="M11" s="38">
        <f t="shared" si="0"/>
        <v>97.178226834152554</v>
      </c>
      <c r="N11" s="36">
        <f t="shared" si="0"/>
        <v>97.256042158822467</v>
      </c>
      <c r="O11" s="39">
        <f t="shared" si="0"/>
        <v>97.105807179101674</v>
      </c>
      <c r="P11" s="38">
        <f t="shared" si="0"/>
        <v>97.227426002248023</v>
      </c>
      <c r="Q11" s="36">
        <f t="shared" si="0"/>
        <v>97.328101644245152</v>
      </c>
      <c r="R11" s="39">
        <f t="shared" si="0"/>
        <v>97.09696148635571</v>
      </c>
      <c r="S11" s="38">
        <f t="shared" si="0"/>
        <v>97.244701348747583</v>
      </c>
      <c r="T11" s="36">
        <f t="shared" si="0"/>
        <v>97.293146477250914</v>
      </c>
      <c r="U11" s="39">
        <f t="shared" si="0"/>
        <v>97.109826589595372</v>
      </c>
      <c r="V11" s="38">
        <f t="shared" si="0"/>
        <v>97.226074895977803</v>
      </c>
      <c r="W11" s="36">
        <f t="shared" si="0"/>
        <v>97.316495659037088</v>
      </c>
      <c r="X11" s="39">
        <f t="shared" si="0"/>
        <v>97.208538587848935</v>
      </c>
      <c r="Y11" s="38">
        <f t="shared" si="0"/>
        <v>97.309965355614423</v>
      </c>
      <c r="Z11" s="36">
        <f t="shared" si="0"/>
        <v>97.384428223844282</v>
      </c>
      <c r="AA11" s="39">
        <f t="shared" si="0"/>
        <v>97.191722972972968</v>
      </c>
      <c r="AB11" s="38">
        <f t="shared" si="0"/>
        <v>97.298429319371721</v>
      </c>
      <c r="AC11" s="36">
        <f t="shared" si="0"/>
        <v>97.397459920882781</v>
      </c>
      <c r="AD11" s="39">
        <f t="shared" si="0"/>
        <v>97.197479904410173</v>
      </c>
      <c r="AE11" s="38">
        <f t="shared" si="0"/>
        <v>97.266465777012485</v>
      </c>
      <c r="AF11" s="36">
        <f t="shared" si="0"/>
        <v>97.413424540401877</v>
      </c>
      <c r="AG11" s="39">
        <f t="shared" si="0"/>
        <v>97.094322753687976</v>
      </c>
      <c r="AH11" s="38">
        <f t="shared" si="0"/>
        <v>97.189643726488157</v>
      </c>
      <c r="AI11" s="36">
        <f t="shared" si="0"/>
        <v>97.278911564625844</v>
      </c>
      <c r="AJ11" s="39">
        <f t="shared" si="0"/>
        <v>97.099447513812152</v>
      </c>
      <c r="AK11" s="38">
        <f t="shared" si="0"/>
        <v>97.244990892531874</v>
      </c>
      <c r="AL11" s="36">
        <f t="shared" si="0"/>
        <v>97.315587638168282</v>
      </c>
      <c r="AM11" s="39">
        <f t="shared" si="0"/>
        <v>97.178757705073494</v>
      </c>
      <c r="AN11" s="38">
        <f t="shared" si="0"/>
        <v>97.284008428939359</v>
      </c>
      <c r="AO11" s="36">
        <f t="shared" si="0"/>
        <v>97.403801576263334</v>
      </c>
      <c r="AP11" s="40"/>
      <c r="AQ11" s="41"/>
      <c r="AR11" s="41"/>
    </row>
    <row r="12" spans="1:44">
      <c r="A12" s="18" t="s">
        <v>30</v>
      </c>
      <c r="B12" s="43"/>
      <c r="C12" s="44"/>
      <c r="D12" s="45"/>
      <c r="E12" s="46"/>
      <c r="F12" s="47"/>
      <c r="G12" s="45"/>
      <c r="H12" s="46"/>
      <c r="I12" s="44"/>
      <c r="J12" s="45"/>
      <c r="K12" s="46"/>
      <c r="L12" s="44"/>
      <c r="M12" s="45"/>
      <c r="N12" s="46"/>
      <c r="O12" s="44"/>
      <c r="P12" s="45"/>
      <c r="Q12" s="46"/>
      <c r="R12" s="44"/>
      <c r="S12" s="45"/>
      <c r="T12" s="46"/>
      <c r="U12" s="44"/>
      <c r="V12" s="45"/>
      <c r="W12" s="46"/>
      <c r="X12" s="44"/>
      <c r="Y12" s="45"/>
      <c r="Z12" s="46"/>
      <c r="AA12" s="44"/>
      <c r="AB12" s="45"/>
      <c r="AC12" s="46"/>
      <c r="AD12" s="44"/>
      <c r="AE12" s="45"/>
      <c r="AF12" s="46"/>
      <c r="AG12" s="44"/>
      <c r="AH12" s="45"/>
      <c r="AI12" s="46"/>
      <c r="AJ12" s="44"/>
      <c r="AK12" s="45"/>
      <c r="AL12" s="46"/>
      <c r="AM12" s="44"/>
      <c r="AN12" s="45"/>
      <c r="AO12" s="46"/>
      <c r="AP12" s="48"/>
      <c r="AQ12" s="49"/>
      <c r="AR12" s="49"/>
    </row>
    <row r="13" spans="1:44" ht="67.2">
      <c r="A13" s="50" t="s">
        <v>31</v>
      </c>
      <c r="B13" s="43" t="s">
        <v>32</v>
      </c>
      <c r="C13" s="51">
        <f t="shared" ref="C13:AO13" si="1">C18+C22+C26+C30</f>
        <v>138152.29999999999</v>
      </c>
      <c r="D13" s="52">
        <f>D18+D22+D26+D30</f>
        <v>148412.5</v>
      </c>
      <c r="E13" s="53">
        <f t="shared" si="1"/>
        <v>151100.29999999999</v>
      </c>
      <c r="F13" s="54">
        <f t="shared" si="1"/>
        <v>155884.70000000001</v>
      </c>
      <c r="G13" s="55">
        <f t="shared" si="1"/>
        <v>156364.20000000001</v>
      </c>
      <c r="H13" s="53">
        <f t="shared" si="1"/>
        <v>156481.1</v>
      </c>
      <c r="I13" s="51">
        <f t="shared" si="1"/>
        <v>161060.6</v>
      </c>
      <c r="J13" s="55">
        <f t="shared" si="1"/>
        <v>161730.5</v>
      </c>
      <c r="K13" s="53">
        <f t="shared" si="1"/>
        <v>162429.20000000001</v>
      </c>
      <c r="L13" s="51">
        <f t="shared" si="1"/>
        <v>167287.6</v>
      </c>
      <c r="M13" s="55">
        <f t="shared" si="1"/>
        <v>168534.19999999998</v>
      </c>
      <c r="N13" s="53">
        <f t="shared" si="1"/>
        <v>169423.19999999998</v>
      </c>
      <c r="O13" s="51">
        <f t="shared" si="1"/>
        <v>173446.6</v>
      </c>
      <c r="P13" s="55">
        <f t="shared" si="1"/>
        <v>175579.4</v>
      </c>
      <c r="Q13" s="53">
        <f t="shared" si="1"/>
        <v>176560.50000000003</v>
      </c>
      <c r="R13" s="51">
        <f t="shared" si="1"/>
        <v>179934</v>
      </c>
      <c r="S13" s="55">
        <f t="shared" si="1"/>
        <v>183099.5</v>
      </c>
      <c r="T13" s="53">
        <f t="shared" si="1"/>
        <v>184667.6</v>
      </c>
      <c r="U13" s="51">
        <f t="shared" si="1"/>
        <v>187303.7</v>
      </c>
      <c r="V13" s="55">
        <f t="shared" si="1"/>
        <v>191564.90000000002</v>
      </c>
      <c r="W13" s="53">
        <f t="shared" si="1"/>
        <v>194180.00000000003</v>
      </c>
      <c r="X13" s="51">
        <f t="shared" si="1"/>
        <v>195064.49999999997</v>
      </c>
      <c r="Y13" s="55">
        <f t="shared" si="1"/>
        <v>200669.1</v>
      </c>
      <c r="Z13" s="53">
        <f t="shared" si="1"/>
        <v>204444.80000000002</v>
      </c>
      <c r="AA13" s="51">
        <f t="shared" si="1"/>
        <v>203779.5</v>
      </c>
      <c r="AB13" s="55">
        <f t="shared" si="1"/>
        <v>211144.19999999998</v>
      </c>
      <c r="AC13" s="53">
        <f t="shared" si="1"/>
        <v>216218.4</v>
      </c>
      <c r="AD13" s="51">
        <f t="shared" si="1"/>
        <v>212656.7</v>
      </c>
      <c r="AE13" s="55">
        <f t="shared" si="1"/>
        <v>222139.8</v>
      </c>
      <c r="AF13" s="53">
        <f t="shared" si="1"/>
        <v>228962.2</v>
      </c>
      <c r="AG13" s="51">
        <f t="shared" si="1"/>
        <v>222145.2</v>
      </c>
      <c r="AH13" s="55">
        <f t="shared" si="1"/>
        <v>233632.19999999998</v>
      </c>
      <c r="AI13" s="53">
        <f t="shared" si="1"/>
        <v>243206</v>
      </c>
      <c r="AJ13" s="51">
        <f t="shared" si="1"/>
        <v>232293.8</v>
      </c>
      <c r="AK13" s="55">
        <f t="shared" si="1"/>
        <v>246420.2</v>
      </c>
      <c r="AL13" s="53">
        <f t="shared" si="1"/>
        <v>259480.7</v>
      </c>
      <c r="AM13" s="51">
        <f t="shared" si="1"/>
        <v>243139.1</v>
      </c>
      <c r="AN13" s="55">
        <f t="shared" si="1"/>
        <v>260315.5</v>
      </c>
      <c r="AO13" s="53">
        <f t="shared" si="1"/>
        <v>277886.3</v>
      </c>
      <c r="AP13" s="32">
        <f>IF((ISERROR(AM13/$D13)),0,(AM13/$D13)*100)</f>
        <v>163.82656447401669</v>
      </c>
      <c r="AQ13" s="32">
        <f>IF((ISERROR(AN13/$D13)),0,(AN13/$D13)*100)</f>
        <v>175.3999831550577</v>
      </c>
      <c r="AR13" s="32">
        <f>IF((ISERROR(AO13/$D13)),0,(AO13/$D13)*100)</f>
        <v>187.2391476459193</v>
      </c>
    </row>
    <row r="14" spans="1:44" s="64" customFormat="1" ht="33.6">
      <c r="A14" s="56" t="s">
        <v>33</v>
      </c>
      <c r="B14" s="57" t="s">
        <v>34</v>
      </c>
      <c r="C14" s="34">
        <v>133.55000000000001</v>
      </c>
      <c r="D14" s="35">
        <f>IF((ISERROR(D13/C13)),0,(D13/C13)*100)</f>
        <v>107.42673122343965</v>
      </c>
      <c r="E14" s="36">
        <f>IF((ISERROR(E13/D13)),0,(E13/D13)*100)</f>
        <v>101.81103343721047</v>
      </c>
      <c r="F14" s="37">
        <f>IF((ISERROR(F13/E13)),0,(F13/E13)*100)</f>
        <v>103.16637359422849</v>
      </c>
      <c r="G14" s="38">
        <f>IF((ISERROR(G13/E13)),0,(G13/E13)*100)</f>
        <v>103.48371247442924</v>
      </c>
      <c r="H14" s="36">
        <f>IF((ISERROR(H13/E13)),0,(H13/E13)*100)</f>
        <v>103.56107830361687</v>
      </c>
      <c r="I14" s="39">
        <f>IF((ISERROR(I13/F13)),0,(I13/F13)*100)</f>
        <v>103.32033868622128</v>
      </c>
      <c r="J14" s="38">
        <f>IF((ISERROR(J13/G13)),0,(J13/G13)*100)</f>
        <v>103.43192367562395</v>
      </c>
      <c r="K14" s="36">
        <f>IF((ISERROR(K13/H13)),0,(K13/H13)*100)</f>
        <v>103.80116192945985</v>
      </c>
      <c r="L14" s="39">
        <f t="shared" ref="L14" si="2">IF((ISERROR(L13/I13)),0,(L13/I13)*100)</f>
        <v>103.8662466177327</v>
      </c>
      <c r="M14" s="38">
        <f t="shared" ref="M14" si="3">IF((ISERROR(M13/J13)),0,(M13/J13)*100)</f>
        <v>104.20681318613372</v>
      </c>
      <c r="N14" s="36">
        <f t="shared" ref="N14" si="4">IF((ISERROR(N13/K13)),0,(N13/K13)*100)</f>
        <v>104.30587603706721</v>
      </c>
      <c r="O14" s="39">
        <f t="shared" ref="O14" si="5">IF((ISERROR(O13/L13)),0,(O13/L13)*100)</f>
        <v>103.68168351987835</v>
      </c>
      <c r="P14" s="38">
        <f t="shared" ref="P14" si="6">IF((ISERROR(P13/M13)),0,(P13/M13)*100)</f>
        <v>104.18027913622281</v>
      </c>
      <c r="Q14" s="36">
        <f t="shared" ref="Q14" si="7">IF((ISERROR(Q13/N13)),0,(Q13/N13)*100)</f>
        <v>104.21270522573063</v>
      </c>
      <c r="R14" s="39">
        <f t="shared" ref="R14" si="8">IF((ISERROR(R13/O13)),0,(R13/O13)*100)</f>
        <v>103.74028663577147</v>
      </c>
      <c r="S14" s="38">
        <f t="shared" ref="S14" si="9">IF((ISERROR(S13/P13)),0,(S13/P13)*100)</f>
        <v>104.28301953418226</v>
      </c>
      <c r="T14" s="36">
        <f t="shared" ref="T14" si="10">IF((ISERROR(T13/Q13)),0,(T13/Q13)*100)</f>
        <v>104.59168387040134</v>
      </c>
      <c r="U14" s="39">
        <f t="shared" ref="U14" si="11">IF((ISERROR(U13/R13)),0,(U13/R13)*100)</f>
        <v>104.09577956361777</v>
      </c>
      <c r="V14" s="38">
        <f t="shared" ref="V14" si="12">IF((ISERROR(V13/S13)),0,(V13/S13)*100)</f>
        <v>104.62338783011424</v>
      </c>
      <c r="W14" s="36">
        <f t="shared" ref="W14" si="13">IF((ISERROR(W13/T13)),0,(W13/T13)*100)</f>
        <v>105.15109309916846</v>
      </c>
      <c r="X14" s="39">
        <f t="shared" ref="X14" si="14">IF((ISERROR(X13/U13)),0,(X13/U13)*100)</f>
        <v>104.14343122960194</v>
      </c>
      <c r="Y14" s="38">
        <f t="shared" ref="Y14" si="15">IF((ISERROR(Y13/V13)),0,(Y13/V13)*100)</f>
        <v>104.75254078382834</v>
      </c>
      <c r="Z14" s="36">
        <f t="shared" ref="Z14" si="16">IF((ISERROR(Z13/W13)),0,(Z13/W13)*100)</f>
        <v>105.28622927180966</v>
      </c>
      <c r="AA14" s="39">
        <f t="shared" ref="AA14" si="17">IF((ISERROR(AA13/X13)),0,(AA13/X13)*100)</f>
        <v>104.46775297401629</v>
      </c>
      <c r="AB14" s="38">
        <f t="shared" ref="AB14" si="18">IF((ISERROR(AB13/Y13)),0,(AB13/Y13)*100)</f>
        <v>105.22008620161249</v>
      </c>
      <c r="AC14" s="36">
        <f t="shared" ref="AC14" si="19">IF((ISERROR(AC13/Z13)),0,(AC13/Z13)*100)</f>
        <v>105.75881607162421</v>
      </c>
      <c r="AD14" s="39">
        <f t="shared" ref="AD14" si="20">IF((ISERROR(AD13/AA13)),0,(AD13/AA13)*100)</f>
        <v>104.35627725065575</v>
      </c>
      <c r="AE14" s="38">
        <f t="shared" ref="AE14" si="21">IF((ISERROR(AE13/AB13)),0,(AE13/AB13)*100)</f>
        <v>105.20762587842812</v>
      </c>
      <c r="AF14" s="36">
        <f t="shared" ref="AF14" si="22">IF((ISERROR(AF13/AC13)),0,(AF13/AC13)*100)</f>
        <v>105.8939479711255</v>
      </c>
      <c r="AG14" s="39">
        <f t="shared" ref="AG14" si="23">IF((ISERROR(AG13/AD13)),0,(AG13/AD13)*100)</f>
        <v>104.46188622319448</v>
      </c>
      <c r="AH14" s="38">
        <f t="shared" ref="AH14" si="24">IF((ISERROR(AH13/AE13)),0,(AH13/AE13)*100)</f>
        <v>105.17349885072373</v>
      </c>
      <c r="AI14" s="36">
        <f t="shared" ref="AI14" si="25">IF((ISERROR(AI13/AF13)),0,(AI13/AF13)*100)</f>
        <v>106.22102687692554</v>
      </c>
      <c r="AJ14" s="39">
        <f t="shared" ref="AJ14" si="26">IF((ISERROR(AJ13/AG13)),0,(AJ13/AG13)*100)</f>
        <v>104.56845342595741</v>
      </c>
      <c r="AK14" s="38">
        <f t="shared" ref="AK14" si="27">IF((ISERROR(AK13/AH13)),0,(AK13/AH13)*100)</f>
        <v>105.47356057940644</v>
      </c>
      <c r="AL14" s="36">
        <f t="shared" ref="AL14" si="28">IF((ISERROR(AL13/AI13)),0,(AL13/AI13)*100)</f>
        <v>106.69173457891665</v>
      </c>
      <c r="AM14" s="39">
        <f t="shared" ref="AM14" si="29">IF((ISERROR(AM13/AJ13)),0,(AM13/AJ13)*100)</f>
        <v>104.66878582209256</v>
      </c>
      <c r="AN14" s="38">
        <f t="shared" ref="AN14" si="30">IF((ISERROR(AN13/AK13)),0,(AN13/AK13)*100)</f>
        <v>105.6388640216995</v>
      </c>
      <c r="AO14" s="36">
        <f t="shared" ref="AO14" si="31">IF((ISERROR(AO13/AL13)),0,(AO13/AL13)*100)</f>
        <v>107.0932443145097</v>
      </c>
      <c r="AP14" s="62"/>
      <c r="AQ14" s="63"/>
      <c r="AR14" s="63"/>
    </row>
    <row r="15" spans="1:44" s="64" customFormat="1">
      <c r="A15" s="56" t="s">
        <v>35</v>
      </c>
      <c r="B15" s="57" t="s">
        <v>29</v>
      </c>
      <c r="C15" s="34">
        <v>117.49</v>
      </c>
      <c r="D15" s="35">
        <f>IF(ISERROR((C18*D20+C22*D24+C26*D28+C30*D32)/C13),0,((C18*D20+C22*D24+C26*D28+C30*D32)/C13))</f>
        <v>105.96801126727532</v>
      </c>
      <c r="E15" s="65">
        <f>IF(ISERROR((D18*E20+D22*E24+D26*E28+D30*E32)/D13),0,((D18*E20+D22*E24+D26*E28+D30*E32)/D13))</f>
        <v>101.06700451107555</v>
      </c>
      <c r="F15" s="66">
        <f>IF(ISERROR((E18*F20+E22*F24+E26*F28+E30*F32)/E13),0,((E18*F20+E22*F24+E26*F28+E30*F32)/E13))</f>
        <v>102.3993659377248</v>
      </c>
      <c r="G15" s="35">
        <f>IF(ISERROR((E18*G20+E22*G24+E26*G28+E30*G32)/E13),0,((E18*G20+E22*G24+E26*G28+E30*G32)/E13))</f>
        <v>102.3550197253083</v>
      </c>
      <c r="H15" s="65">
        <f>IF(ISERROR((E18*H20+E22*H24+E26*H28+E30*H32)/E13),0,((E18*H20+E22*H24+E26*H28+E30*H32)/E13))</f>
        <v>102.31703352011876</v>
      </c>
      <c r="I15" s="67">
        <f>IF(ISERROR((F18*I20+F22*I24+F26*I28+F30*I32)/F13),0,((F18*I20+F22*I24+F26*I28+F30*I32)/F13))</f>
        <v>102.16407796916566</v>
      </c>
      <c r="J15" s="35">
        <f>IF(ISERROR((G18*J20+G22*J24+G26*J28+G30*J32)/G13),0,((G18*J20+G22*J24+G26*J28+G30*J32)/G13))</f>
        <v>102.06788367797743</v>
      </c>
      <c r="K15" s="65">
        <f>IF(ISERROR((H18*K20+H22*K24+H26*K28+H30*K32)/H13),0,((H18*K20+H22*K24+H26*K28+H30*K32)/H13))</f>
        <v>102.36138613545022</v>
      </c>
      <c r="L15" s="67">
        <f t="shared" ref="L15:AO15" si="32">IF(ISERROR((I18*L20+I22*L24+I26*L28+I30*L32)/I13),0,((I18*L20+I22*L24+I26*L28+I30*L32)/I13))</f>
        <v>102.31115604933794</v>
      </c>
      <c r="M15" s="35">
        <f t="shared" si="32"/>
        <v>102.37717259267733</v>
      </c>
      <c r="N15" s="65">
        <f t="shared" si="32"/>
        <v>102.33883384268346</v>
      </c>
      <c r="O15" s="67">
        <f t="shared" si="32"/>
        <v>102.0962911775888</v>
      </c>
      <c r="P15" s="35">
        <f t="shared" si="32"/>
        <v>102.07357402829813</v>
      </c>
      <c r="Q15" s="65">
        <f t="shared" si="32"/>
        <v>102.00517768522846</v>
      </c>
      <c r="R15" s="67">
        <f t="shared" si="32"/>
        <v>102.01061312242499</v>
      </c>
      <c r="S15" s="35">
        <f t="shared" si="32"/>
        <v>101.93602096829129</v>
      </c>
      <c r="T15" s="65">
        <f t="shared" si="32"/>
        <v>101.86740431750022</v>
      </c>
      <c r="U15" s="67">
        <f t="shared" si="32"/>
        <v>102.19539881289805</v>
      </c>
      <c r="V15" s="35">
        <f t="shared" si="32"/>
        <v>102.12653666449117</v>
      </c>
      <c r="W15" s="65">
        <f t="shared" si="32"/>
        <v>102.06394733023011</v>
      </c>
      <c r="X15" s="67">
        <f t="shared" si="32"/>
        <v>102.09378506671248</v>
      </c>
      <c r="Y15" s="35">
        <f t="shared" si="32"/>
        <v>102.0316198322344</v>
      </c>
      <c r="Z15" s="65">
        <f t="shared" si="32"/>
        <v>101.94397116077866</v>
      </c>
      <c r="AA15" s="67">
        <f t="shared" si="32"/>
        <v>102.15026424592892</v>
      </c>
      <c r="AB15" s="35">
        <f t="shared" si="32"/>
        <v>102.17586434583103</v>
      </c>
      <c r="AC15" s="65">
        <f t="shared" si="32"/>
        <v>101.97376563258152</v>
      </c>
      <c r="AD15" s="67">
        <f t="shared" si="32"/>
        <v>101.89898709143952</v>
      </c>
      <c r="AE15" s="35">
        <f t="shared" si="32"/>
        <v>101.94558884402223</v>
      </c>
      <c r="AF15" s="65">
        <f t="shared" si="32"/>
        <v>101.7853249307182</v>
      </c>
      <c r="AG15" s="67">
        <f t="shared" si="32"/>
        <v>101.82849893748937</v>
      </c>
      <c r="AH15" s="35">
        <f t="shared" si="32"/>
        <v>101.73239207922219</v>
      </c>
      <c r="AI15" s="65">
        <f t="shared" si="32"/>
        <v>101.62766417338757</v>
      </c>
      <c r="AJ15" s="67">
        <f t="shared" si="32"/>
        <v>101.82717587415797</v>
      </c>
      <c r="AK15" s="35">
        <f t="shared" si="32"/>
        <v>101.77027002271092</v>
      </c>
      <c r="AL15" s="65">
        <f t="shared" si="32"/>
        <v>101.67697338881443</v>
      </c>
      <c r="AM15" s="67">
        <f t="shared" si="32"/>
        <v>101.82586001003901</v>
      </c>
      <c r="AN15" s="35">
        <f t="shared" si="32"/>
        <v>101.76718605049423</v>
      </c>
      <c r="AO15" s="65">
        <f t="shared" si="32"/>
        <v>101.67202497141406</v>
      </c>
      <c r="AP15" s="68">
        <f>$E15*F15*I15*L15*O15*R15*U15*X15*AA15*AD15*AG15*AJ15*AM15/1E+24</f>
        <v>129.18566768203007</v>
      </c>
      <c r="AQ15" s="68">
        <f t="shared" ref="AQ15" si="33">$E15*G15*J15*M15*P15*S15*V15*Y15*AB15*AE15*AH15*AK15*AN15/1E+24</f>
        <v>128.62632873736501</v>
      </c>
      <c r="AR15" s="68">
        <f t="shared" ref="AR15" si="34">$E15*H15*K15*N15*Q15*T15*W15*Z15*AC15*AF15*AI15*AL15*AO15/1E+24</f>
        <v>127.71296057595792</v>
      </c>
    </row>
    <row r="16" spans="1:44" ht="33.6">
      <c r="A16" s="56" t="s">
        <v>36</v>
      </c>
      <c r="B16" s="43" t="s">
        <v>37</v>
      </c>
      <c r="C16" s="69">
        <v>114.68</v>
      </c>
      <c r="D16" s="70">
        <f>IF(ISERROR((C18*D21+C22*D25+C26*D29+C30*D33)/C13),0,((C18*D21+C22*D25+C26*D29+C30*D33)/C13))</f>
        <v>101.29569459454665</v>
      </c>
      <c r="E16" s="71">
        <f>IF(ISERROR((D18*E21+D22*E25+D26*E29+D30*E33)/D13),0,((D18*E21+D22*E25+D26*E29+D30*E33)/D13))</f>
        <v>100.7370506345261</v>
      </c>
      <c r="F16" s="54">
        <f>IF(ISERROR((E18*F21+E22*F25+E26*F29+E30*F33)/E13),0,((E18*F21+E22*F25+E26*F29+E30*F33)/E13))</f>
        <v>100.74847877952703</v>
      </c>
      <c r="G16" s="55">
        <f>IF(ISERROR((E18*G21+E22*G25+E26*G29+E30*G33)/E13),0,((E18*G21+E22*G25+E26*G29+E30*G33)/E13))</f>
        <v>101.10183561997151</v>
      </c>
      <c r="H16" s="53">
        <f t="shared" ref="H16:AO16" si="35">IF(ISERROR((E18*H21+E22*H25+E26*H29+E30*H33)/E13),0,((E18*H21+E22*H25+E26*H29+E30*H33)/E13))</f>
        <v>101.215105176631</v>
      </c>
      <c r="I16" s="51">
        <f t="shared" si="35"/>
        <v>101.1320689075233</v>
      </c>
      <c r="J16" s="55">
        <f t="shared" si="35"/>
        <v>101.33714258531705</v>
      </c>
      <c r="K16" s="53">
        <f t="shared" si="35"/>
        <v>101.40646311959149</v>
      </c>
      <c r="L16" s="51">
        <f t="shared" si="35"/>
        <v>101.51937254860852</v>
      </c>
      <c r="M16" s="55">
        <f t="shared" si="35"/>
        <v>101.78721922029577</v>
      </c>
      <c r="N16" s="53">
        <f t="shared" si="35"/>
        <v>101.92243485964633</v>
      </c>
      <c r="O16" s="51">
        <f t="shared" si="35"/>
        <v>101.55353158312377</v>
      </c>
      <c r="P16" s="55">
        <f t="shared" si="35"/>
        <v>102.06584844530894</v>
      </c>
      <c r="Q16" s="53">
        <f t="shared" si="35"/>
        <v>102.16642979833969</v>
      </c>
      <c r="R16" s="51">
        <f t="shared" si="35"/>
        <v>101.69733468500733</v>
      </c>
      <c r="S16" s="55">
        <f t="shared" si="35"/>
        <v>102.30538559042488</v>
      </c>
      <c r="T16" s="53">
        <f t="shared" si="35"/>
        <v>102.67841876694429</v>
      </c>
      <c r="U16" s="51">
        <f t="shared" si="35"/>
        <v>101.8604361711793</v>
      </c>
      <c r="V16" s="55">
        <f t="shared" si="35"/>
        <v>102.4466099699542</v>
      </c>
      <c r="W16" s="53">
        <f t="shared" si="35"/>
        <v>103.02777176796657</v>
      </c>
      <c r="X16" s="51">
        <f t="shared" si="35"/>
        <v>102.00758581968</v>
      </c>
      <c r="Y16" s="55">
        <f t="shared" si="35"/>
        <v>102.66726714169015</v>
      </c>
      <c r="Z16" s="53">
        <f t="shared" si="35"/>
        <v>103.27947666799056</v>
      </c>
      <c r="AA16" s="51">
        <f t="shared" si="35"/>
        <v>102.26827230603746</v>
      </c>
      <c r="AB16" s="55">
        <f t="shared" si="35"/>
        <v>102.97901783559443</v>
      </c>
      <c r="AC16" s="53">
        <f t="shared" si="35"/>
        <v>103.71365145020413</v>
      </c>
      <c r="AD16" s="51">
        <f t="shared" si="35"/>
        <v>102.41289097483161</v>
      </c>
      <c r="AE16" s="55">
        <f t="shared" si="35"/>
        <v>103.20277594991738</v>
      </c>
      <c r="AF16" s="53">
        <f t="shared" si="35"/>
        <v>104.04161651141698</v>
      </c>
      <c r="AG16" s="51">
        <f t="shared" si="35"/>
        <v>102.58797422029714</v>
      </c>
      <c r="AH16" s="55">
        <f t="shared" si="35"/>
        <v>103.38747200959797</v>
      </c>
      <c r="AI16" s="53">
        <f t="shared" si="35"/>
        <v>104.52677488346589</v>
      </c>
      <c r="AJ16" s="51">
        <f t="shared" si="35"/>
        <v>102.69395319521315</v>
      </c>
      <c r="AK16" s="55">
        <f t="shared" si="35"/>
        <v>103.64277902823673</v>
      </c>
      <c r="AL16" s="53">
        <f t="shared" si="35"/>
        <v>104.93810644866019</v>
      </c>
      <c r="AM16" s="51">
        <f t="shared" si="35"/>
        <v>102.79384957167993</v>
      </c>
      <c r="AN16" s="55">
        <f t="shared" si="35"/>
        <v>103.80850401517456</v>
      </c>
      <c r="AO16" s="53">
        <f t="shared" si="35"/>
        <v>105.33862945587659</v>
      </c>
      <c r="AP16" s="68">
        <f>$E16*F16*I16*L16*O16*R16*U16*X16*AA16*AD16*AG16*AJ16*AM16/1E+24</f>
        <v>126.82712570096868</v>
      </c>
      <c r="AQ16" s="68">
        <f t="shared" ref="AQ16" si="36">$E16*G16*J16*M16*P16*S16*V16*Y16*AB16*AE16*AH16*AK16*AN16/1E+24</f>
        <v>136.39509085547709</v>
      </c>
      <c r="AR16" s="68">
        <f t="shared" ref="AR16" si="37">$E16*H16*K16*N16*Q16*T16*W16*Z16*AC16*AF16*AI16*AL16*AO16/1E+24</f>
        <v>146.66185257936769</v>
      </c>
    </row>
    <row r="17" spans="1:44">
      <c r="A17" s="72" t="s">
        <v>38</v>
      </c>
      <c r="B17" s="43"/>
      <c r="C17" s="73"/>
      <c r="D17" s="70"/>
      <c r="E17" s="71"/>
      <c r="F17" s="54"/>
      <c r="G17" s="55"/>
      <c r="H17" s="53"/>
      <c r="I17" s="51"/>
      <c r="J17" s="55"/>
      <c r="K17" s="53"/>
      <c r="L17" s="51"/>
      <c r="M17" s="55"/>
      <c r="N17" s="53"/>
      <c r="O17" s="51"/>
      <c r="P17" s="55"/>
      <c r="Q17" s="53"/>
      <c r="R17" s="51"/>
      <c r="S17" s="55"/>
      <c r="T17" s="53"/>
      <c r="U17" s="51"/>
      <c r="V17" s="55"/>
      <c r="W17" s="53"/>
      <c r="X17" s="51"/>
      <c r="Y17" s="55"/>
      <c r="Z17" s="53"/>
      <c r="AA17" s="51"/>
      <c r="AB17" s="55"/>
      <c r="AC17" s="53"/>
      <c r="AD17" s="51"/>
      <c r="AE17" s="55"/>
      <c r="AF17" s="53"/>
      <c r="AG17" s="51"/>
      <c r="AH17" s="55"/>
      <c r="AI17" s="53"/>
      <c r="AJ17" s="51"/>
      <c r="AK17" s="55"/>
      <c r="AL17" s="53"/>
      <c r="AM17" s="51"/>
      <c r="AN17" s="55"/>
      <c r="AO17" s="53"/>
      <c r="AP17" s="74"/>
      <c r="AQ17" s="75"/>
      <c r="AR17" s="75"/>
    </row>
    <row r="18" spans="1:44" ht="50.4">
      <c r="A18" s="50" t="s">
        <v>39</v>
      </c>
      <c r="B18" s="43" t="s">
        <v>32</v>
      </c>
      <c r="C18" s="28"/>
      <c r="D18" s="29"/>
      <c r="E18" s="30"/>
      <c r="F18" s="31"/>
      <c r="G18" s="29"/>
      <c r="H18" s="30"/>
      <c r="I18" s="28"/>
      <c r="J18" s="29"/>
      <c r="K18" s="30"/>
      <c r="L18" s="28"/>
      <c r="M18" s="29"/>
      <c r="N18" s="30"/>
      <c r="O18" s="28"/>
      <c r="P18" s="29"/>
      <c r="Q18" s="30"/>
      <c r="R18" s="28"/>
      <c r="S18" s="29"/>
      <c r="T18" s="30"/>
      <c r="U18" s="28"/>
      <c r="V18" s="29"/>
      <c r="W18" s="30"/>
      <c r="X18" s="28"/>
      <c r="Y18" s="29"/>
      <c r="Z18" s="30"/>
      <c r="AA18" s="28"/>
      <c r="AB18" s="29"/>
      <c r="AC18" s="30"/>
      <c r="AD18" s="28"/>
      <c r="AE18" s="29"/>
      <c r="AF18" s="30"/>
      <c r="AG18" s="28"/>
      <c r="AH18" s="29"/>
      <c r="AI18" s="30"/>
      <c r="AJ18" s="28"/>
      <c r="AK18" s="29"/>
      <c r="AL18" s="30"/>
      <c r="AM18" s="28"/>
      <c r="AN18" s="29"/>
      <c r="AO18" s="30"/>
      <c r="AP18" s="32">
        <f>IF((ISERROR(AM18/$D18)),0,(AM18/$D18)*100)</f>
        <v>0</v>
      </c>
      <c r="AQ18" s="32">
        <f>IF((ISERROR(AN18/$D18)),0,(AN18/$D18)*100)</f>
        <v>0</v>
      </c>
      <c r="AR18" s="32">
        <f>IF((ISERROR(AO18/$D18)),0,(AO18/$D18)*100)</f>
        <v>0</v>
      </c>
    </row>
    <row r="19" spans="1:44" s="64" customFormat="1" ht="33.6">
      <c r="A19" s="56" t="s">
        <v>33</v>
      </c>
      <c r="B19" s="57" t="s">
        <v>34</v>
      </c>
      <c r="C19" s="34"/>
      <c r="D19" s="35">
        <f>IF((ISERROR(D18/C18)),0,(D18/C18)*100)</f>
        <v>0</v>
      </c>
      <c r="E19" s="36">
        <f>IF((ISERROR(E18/D18)),0,(E18/D18)*100)</f>
        <v>0</v>
      </c>
      <c r="F19" s="37">
        <f>IF((ISERROR(F18/E18)),0,(F18/E18)*100)</f>
        <v>0</v>
      </c>
      <c r="G19" s="38">
        <f>IF((ISERROR(G18/E18)),0,(G18/E18)*100)</f>
        <v>0</v>
      </c>
      <c r="H19" s="36">
        <f>IF((ISERROR(H18/E18)),0,(H18/E18)*100)</f>
        <v>0</v>
      </c>
      <c r="I19" s="39">
        <f>IF((ISERROR(I18/F18)),0,(I18/F18)*100)</f>
        <v>0</v>
      </c>
      <c r="J19" s="38">
        <f>IF((ISERROR(J18/G18)),0,(J18/G18)*100)</f>
        <v>0</v>
      </c>
      <c r="K19" s="36">
        <f>IF((ISERROR(K18/H18)),0,(K18/H18)*100)</f>
        <v>0</v>
      </c>
      <c r="L19" s="39">
        <f t="shared" ref="L19" si="38">IF((ISERROR(L18/I18)),0,(L18/I18)*100)</f>
        <v>0</v>
      </c>
      <c r="M19" s="38">
        <f t="shared" ref="M19" si="39">IF((ISERROR(M18/J18)),0,(M18/J18)*100)</f>
        <v>0</v>
      </c>
      <c r="N19" s="36">
        <f t="shared" ref="N19" si="40">IF((ISERROR(N18/K18)),0,(N18/K18)*100)</f>
        <v>0</v>
      </c>
      <c r="O19" s="39">
        <f t="shared" ref="O19" si="41">IF((ISERROR(O18/L18)),0,(O18/L18)*100)</f>
        <v>0</v>
      </c>
      <c r="P19" s="38">
        <f t="shared" ref="P19" si="42">IF((ISERROR(P18/M18)),0,(P18/M18)*100)</f>
        <v>0</v>
      </c>
      <c r="Q19" s="36">
        <f t="shared" ref="Q19" si="43">IF((ISERROR(Q18/N18)),0,(Q18/N18)*100)</f>
        <v>0</v>
      </c>
      <c r="R19" s="39">
        <f t="shared" ref="R19" si="44">IF((ISERROR(R18/O18)),0,(R18/O18)*100)</f>
        <v>0</v>
      </c>
      <c r="S19" s="38">
        <f t="shared" ref="S19" si="45">IF((ISERROR(S18/P18)),0,(S18/P18)*100)</f>
        <v>0</v>
      </c>
      <c r="T19" s="36">
        <f t="shared" ref="T19" si="46">IF((ISERROR(T18/Q18)),0,(T18/Q18)*100)</f>
        <v>0</v>
      </c>
      <c r="U19" s="39">
        <f t="shared" ref="U19" si="47">IF((ISERROR(U18/R18)),0,(U18/R18)*100)</f>
        <v>0</v>
      </c>
      <c r="V19" s="38">
        <f t="shared" ref="V19" si="48">IF((ISERROR(V18/S18)),0,(V18/S18)*100)</f>
        <v>0</v>
      </c>
      <c r="W19" s="36">
        <f t="shared" ref="W19" si="49">IF((ISERROR(W18/T18)),0,(W18/T18)*100)</f>
        <v>0</v>
      </c>
      <c r="X19" s="39">
        <f t="shared" ref="X19" si="50">IF((ISERROR(X18/U18)),0,(X18/U18)*100)</f>
        <v>0</v>
      </c>
      <c r="Y19" s="38">
        <f t="shared" ref="Y19" si="51">IF((ISERROR(Y18/V18)),0,(Y18/V18)*100)</f>
        <v>0</v>
      </c>
      <c r="Z19" s="36">
        <f t="shared" ref="Z19" si="52">IF((ISERROR(Z18/W18)),0,(Z18/W18)*100)</f>
        <v>0</v>
      </c>
      <c r="AA19" s="39">
        <f t="shared" ref="AA19" si="53">IF((ISERROR(AA18/X18)),0,(AA18/X18)*100)</f>
        <v>0</v>
      </c>
      <c r="AB19" s="38">
        <f t="shared" ref="AB19" si="54">IF((ISERROR(AB18/Y18)),0,(AB18/Y18)*100)</f>
        <v>0</v>
      </c>
      <c r="AC19" s="36">
        <f t="shared" ref="AC19" si="55">IF((ISERROR(AC18/Z18)),0,(AC18/Z18)*100)</f>
        <v>0</v>
      </c>
      <c r="AD19" s="39">
        <f t="shared" ref="AD19" si="56">IF((ISERROR(AD18/AA18)),0,(AD18/AA18)*100)</f>
        <v>0</v>
      </c>
      <c r="AE19" s="38">
        <f t="shared" ref="AE19" si="57">IF((ISERROR(AE18/AB18)),0,(AE18/AB18)*100)</f>
        <v>0</v>
      </c>
      <c r="AF19" s="36">
        <f t="shared" ref="AF19" si="58">IF((ISERROR(AF18/AC18)),0,(AF18/AC18)*100)</f>
        <v>0</v>
      </c>
      <c r="AG19" s="39">
        <f t="shared" ref="AG19" si="59">IF((ISERROR(AG18/AD18)),0,(AG18/AD18)*100)</f>
        <v>0</v>
      </c>
      <c r="AH19" s="38">
        <f t="shared" ref="AH19" si="60">IF((ISERROR(AH18/AE18)),0,(AH18/AE18)*100)</f>
        <v>0</v>
      </c>
      <c r="AI19" s="36">
        <f t="shared" ref="AI19" si="61">IF((ISERROR(AI18/AF18)),0,(AI18/AF18)*100)</f>
        <v>0</v>
      </c>
      <c r="AJ19" s="39">
        <f t="shared" ref="AJ19" si="62">IF((ISERROR(AJ18/AG18)),0,(AJ18/AG18)*100)</f>
        <v>0</v>
      </c>
      <c r="AK19" s="38">
        <f t="shared" ref="AK19" si="63">IF((ISERROR(AK18/AH18)),0,(AK18/AH18)*100)</f>
        <v>0</v>
      </c>
      <c r="AL19" s="36">
        <f t="shared" ref="AL19" si="64">IF((ISERROR(AL18/AI18)),0,(AL18/AI18)*100)</f>
        <v>0</v>
      </c>
      <c r="AM19" s="39">
        <f t="shared" ref="AM19" si="65">IF((ISERROR(AM18/AJ18)),0,(AM18/AJ18)*100)</f>
        <v>0</v>
      </c>
      <c r="AN19" s="38">
        <f t="shared" ref="AN19" si="66">IF((ISERROR(AN18/AK18)),0,(AN18/AK18)*100)</f>
        <v>0</v>
      </c>
      <c r="AO19" s="36">
        <f t="shared" ref="AO19" si="67">IF((ISERROR(AO18/AL18)),0,(AO18/AL18)*100)</f>
        <v>0</v>
      </c>
      <c r="AP19" s="62"/>
      <c r="AQ19" s="63"/>
      <c r="AR19" s="63"/>
    </row>
    <row r="20" spans="1:44" s="64" customFormat="1">
      <c r="A20" s="56" t="s">
        <v>35</v>
      </c>
      <c r="B20" s="57" t="s">
        <v>29</v>
      </c>
      <c r="C20" s="34"/>
      <c r="D20" s="76"/>
      <c r="E20" s="77"/>
      <c r="F20" s="78"/>
      <c r="G20" s="79"/>
      <c r="H20" s="80"/>
      <c r="I20" s="81"/>
      <c r="J20" s="79"/>
      <c r="K20" s="80"/>
      <c r="L20" s="81"/>
      <c r="M20" s="79"/>
      <c r="N20" s="80"/>
      <c r="O20" s="81"/>
      <c r="P20" s="79"/>
      <c r="Q20" s="80"/>
      <c r="R20" s="81"/>
      <c r="S20" s="79"/>
      <c r="T20" s="80"/>
      <c r="U20" s="81"/>
      <c r="V20" s="79"/>
      <c r="W20" s="80"/>
      <c r="X20" s="81"/>
      <c r="Y20" s="79"/>
      <c r="Z20" s="80"/>
      <c r="AA20" s="81"/>
      <c r="AB20" s="79"/>
      <c r="AC20" s="80"/>
      <c r="AD20" s="81"/>
      <c r="AE20" s="79"/>
      <c r="AF20" s="80"/>
      <c r="AG20" s="81"/>
      <c r="AH20" s="79"/>
      <c r="AI20" s="80"/>
      <c r="AJ20" s="81"/>
      <c r="AK20" s="79"/>
      <c r="AL20" s="80"/>
      <c r="AM20" s="81"/>
      <c r="AN20" s="79"/>
      <c r="AO20" s="80"/>
      <c r="AP20" s="68">
        <f t="shared" ref="AP20:AP21" si="68">$E20*F20*I20*L20*O20*R20*U20*X20*AA20*AD20*AG20*AJ20*AM20/1E+24</f>
        <v>0</v>
      </c>
      <c r="AQ20" s="68">
        <f t="shared" ref="AQ20:AQ21" si="69">$E20*G20*J20*M20*P20*S20*V20*Y20*AB20*AE20*AH20*AK20*AN20/1E+24</f>
        <v>0</v>
      </c>
      <c r="AR20" s="68">
        <f t="shared" ref="AR20:AR21" si="70">$E20*H20*K20*N20*Q20*T20*W20*Z20*AC20*AF20*AI20*AL20*AO20/1E+24</f>
        <v>0</v>
      </c>
    </row>
    <row r="21" spans="1:44" ht="33.6">
      <c r="A21" s="56" t="s">
        <v>36</v>
      </c>
      <c r="B21" s="43" t="s">
        <v>37</v>
      </c>
      <c r="C21" s="69"/>
      <c r="D21" s="70">
        <f>IF(ISERROR(((D18/C18)/(D20/100))*100),0,(((D18/C18)/(D20/100))*100))</f>
        <v>0</v>
      </c>
      <c r="E21" s="71">
        <f>IF(ISERROR(((E18/D18)/(E20/100))*100),0,(((E18/D18)/(E20/100))*100))</f>
        <v>0</v>
      </c>
      <c r="F21" s="54">
        <f>IF(ISERROR(((F18/E18)/(F20/100))*100),0,(((F18/E18)/(F20/100))*100))</f>
        <v>0</v>
      </c>
      <c r="G21" s="55">
        <f>IF(ISERROR(((G18/E18)/(G20/100))*100),0,(((G18/E18)/(G20/100))*100))</f>
        <v>0</v>
      </c>
      <c r="H21" s="53">
        <f>IF(ISERROR(((H18/E18)/(H20/100))*100),0,(((H18/E18)/(H20/100))*100))</f>
        <v>0</v>
      </c>
      <c r="I21" s="51">
        <f>IF(ISERROR(((I18/F18)/(I20/100))*100),0,(((I18/F18)/(I20/100))*100))</f>
        <v>0</v>
      </c>
      <c r="J21" s="55">
        <f>IF(ISERROR(((J18/G18)/(J20/100))*100),0,(((J18/G18)/(J20/100))*100))</f>
        <v>0</v>
      </c>
      <c r="K21" s="53">
        <f>IF(ISERROR(((K18/H18)/(K20/100))*100),0,(((K18/H18)/(K20/100))*100))</f>
        <v>0</v>
      </c>
      <c r="L21" s="51">
        <f t="shared" ref="L21:AO21" si="71">IF(ISERROR(((L18/I18)/(L20/100))*100),0,(((L18/I18)/(L20/100))*100))</f>
        <v>0</v>
      </c>
      <c r="M21" s="55">
        <f t="shared" si="71"/>
        <v>0</v>
      </c>
      <c r="N21" s="53">
        <f t="shared" si="71"/>
        <v>0</v>
      </c>
      <c r="O21" s="51">
        <f t="shared" si="71"/>
        <v>0</v>
      </c>
      <c r="P21" s="55">
        <f t="shared" si="71"/>
        <v>0</v>
      </c>
      <c r="Q21" s="53">
        <f t="shared" si="71"/>
        <v>0</v>
      </c>
      <c r="R21" s="51">
        <f t="shared" si="71"/>
        <v>0</v>
      </c>
      <c r="S21" s="55">
        <f t="shared" si="71"/>
        <v>0</v>
      </c>
      <c r="T21" s="53">
        <f t="shared" si="71"/>
        <v>0</v>
      </c>
      <c r="U21" s="51">
        <f t="shared" si="71"/>
        <v>0</v>
      </c>
      <c r="V21" s="55">
        <f t="shared" si="71"/>
        <v>0</v>
      </c>
      <c r="W21" s="53">
        <f t="shared" si="71"/>
        <v>0</v>
      </c>
      <c r="X21" s="51">
        <f t="shared" si="71"/>
        <v>0</v>
      </c>
      <c r="Y21" s="55">
        <f t="shared" si="71"/>
        <v>0</v>
      </c>
      <c r="Z21" s="53">
        <f t="shared" si="71"/>
        <v>0</v>
      </c>
      <c r="AA21" s="51">
        <f t="shared" si="71"/>
        <v>0</v>
      </c>
      <c r="AB21" s="55">
        <f t="shared" si="71"/>
        <v>0</v>
      </c>
      <c r="AC21" s="53">
        <f t="shared" si="71"/>
        <v>0</v>
      </c>
      <c r="AD21" s="51">
        <f t="shared" si="71"/>
        <v>0</v>
      </c>
      <c r="AE21" s="55">
        <f t="shared" si="71"/>
        <v>0</v>
      </c>
      <c r="AF21" s="53">
        <f t="shared" si="71"/>
        <v>0</v>
      </c>
      <c r="AG21" s="51">
        <f t="shared" si="71"/>
        <v>0</v>
      </c>
      <c r="AH21" s="55">
        <f t="shared" si="71"/>
        <v>0</v>
      </c>
      <c r="AI21" s="53">
        <f t="shared" si="71"/>
        <v>0</v>
      </c>
      <c r="AJ21" s="51">
        <f t="shared" si="71"/>
        <v>0</v>
      </c>
      <c r="AK21" s="55">
        <f t="shared" si="71"/>
        <v>0</v>
      </c>
      <c r="AL21" s="53">
        <f t="shared" si="71"/>
        <v>0</v>
      </c>
      <c r="AM21" s="51">
        <f t="shared" si="71"/>
        <v>0</v>
      </c>
      <c r="AN21" s="55">
        <f t="shared" si="71"/>
        <v>0</v>
      </c>
      <c r="AO21" s="53">
        <f t="shared" si="71"/>
        <v>0</v>
      </c>
      <c r="AP21" s="68">
        <f t="shared" si="68"/>
        <v>0</v>
      </c>
      <c r="AQ21" s="68">
        <f t="shared" si="69"/>
        <v>0</v>
      </c>
      <c r="AR21" s="68">
        <f t="shared" si="70"/>
        <v>0</v>
      </c>
    </row>
    <row r="22" spans="1:44" ht="50.4">
      <c r="A22" s="50" t="s">
        <v>40</v>
      </c>
      <c r="B22" s="43" t="s">
        <v>32</v>
      </c>
      <c r="C22" s="28">
        <v>97762.5</v>
      </c>
      <c r="D22" s="29">
        <v>100071.1</v>
      </c>
      <c r="E22" s="30">
        <v>101586.2</v>
      </c>
      <c r="F22" s="31">
        <v>105209.4</v>
      </c>
      <c r="G22" s="29">
        <v>105585.1</v>
      </c>
      <c r="H22" s="30">
        <v>105649.60000000001</v>
      </c>
      <c r="I22" s="28">
        <v>108921.3</v>
      </c>
      <c r="J22" s="29">
        <v>109377</v>
      </c>
      <c r="K22" s="30">
        <v>109981.3</v>
      </c>
      <c r="L22" s="28">
        <v>113593.2</v>
      </c>
      <c r="M22" s="29">
        <v>114411.2</v>
      </c>
      <c r="N22" s="30">
        <v>115150.39999999999</v>
      </c>
      <c r="O22" s="28">
        <v>118066.5</v>
      </c>
      <c r="P22" s="29">
        <v>119616.2</v>
      </c>
      <c r="Q22" s="30">
        <v>120388.1</v>
      </c>
      <c r="R22" s="28">
        <v>122715.7</v>
      </c>
      <c r="S22" s="29">
        <v>125177.5</v>
      </c>
      <c r="T22" s="30">
        <v>126473.1</v>
      </c>
      <c r="U22" s="28">
        <v>128174.5</v>
      </c>
      <c r="V22" s="29">
        <v>131639.20000000001</v>
      </c>
      <c r="W22" s="30">
        <v>133902.20000000001</v>
      </c>
      <c r="X22" s="28">
        <v>134137.79999999999</v>
      </c>
      <c r="Y22" s="29">
        <v>138837.20000000001</v>
      </c>
      <c r="Z22" s="30">
        <v>142177.1</v>
      </c>
      <c r="AA22" s="28">
        <v>140927.29999999999</v>
      </c>
      <c r="AB22" s="29">
        <v>147283.5</v>
      </c>
      <c r="AC22" s="30">
        <v>151832.6</v>
      </c>
      <c r="AD22" s="28">
        <v>147767.9</v>
      </c>
      <c r="AE22" s="29">
        <v>156081.9</v>
      </c>
      <c r="AF22" s="30">
        <v>162283.5</v>
      </c>
      <c r="AG22" s="28">
        <v>155088.9</v>
      </c>
      <c r="AH22" s="29">
        <v>165235.4</v>
      </c>
      <c r="AI22" s="30">
        <v>174099.7</v>
      </c>
      <c r="AJ22" s="28">
        <v>162930.4</v>
      </c>
      <c r="AK22" s="29">
        <v>175601.6</v>
      </c>
      <c r="AL22" s="30">
        <v>187844.1</v>
      </c>
      <c r="AM22" s="28">
        <v>171334</v>
      </c>
      <c r="AN22" s="29">
        <v>186974.9</v>
      </c>
      <c r="AO22" s="30">
        <v>203626.7</v>
      </c>
      <c r="AP22" s="32">
        <f>IF((ISERROR(AM22/$D22)),0,(AM22/$D22)*100)</f>
        <v>171.21226807739697</v>
      </c>
      <c r="AQ22" s="32">
        <f>IF((ISERROR(AN22/$D22)),0,(AN22/$D22)*100)</f>
        <v>186.84205529868262</v>
      </c>
      <c r="AR22" s="32">
        <f>IF((ISERROR(AO22/$D22)),0,(AO22/$D22)*100)</f>
        <v>203.4820242807364</v>
      </c>
    </row>
    <row r="23" spans="1:44" s="64" customFormat="1" ht="33.6">
      <c r="A23" s="56" t="s">
        <v>33</v>
      </c>
      <c r="B23" s="57" t="s">
        <v>34</v>
      </c>
      <c r="C23" s="34">
        <v>119.58</v>
      </c>
      <c r="D23" s="35">
        <f>IF((ISERROR(D22/C22)),0,(D22/C22)*100)</f>
        <v>102.36143715637387</v>
      </c>
      <c r="E23" s="36">
        <f>IF((ISERROR(E22/D22)),0,(E22/D22)*100)</f>
        <v>101.51402352927067</v>
      </c>
      <c r="F23" s="37">
        <f>IF((ISERROR(F22/E22)),0,(F22/E22)*100)</f>
        <v>103.56662617560259</v>
      </c>
      <c r="G23" s="38">
        <f>IF((ISERROR(G22/E22)),0,(G22/E22)*100)</f>
        <v>103.93645987348677</v>
      </c>
      <c r="H23" s="36">
        <f>IF((ISERROR(H22/E22)),0,(H22/E22)*100)</f>
        <v>103.99995274948763</v>
      </c>
      <c r="I23" s="39">
        <f>IF((ISERROR(I22/F22)),0,(I22/F22)*100)</f>
        <v>103.52810680414488</v>
      </c>
      <c r="J23" s="38">
        <f>IF((ISERROR(J22/G22)),0,(J22/G22)*100)</f>
        <v>103.59132112390859</v>
      </c>
      <c r="K23" s="36">
        <f>IF((ISERROR(K22/H22)),0,(K22/H22)*100)</f>
        <v>104.10006284926776</v>
      </c>
      <c r="L23" s="39">
        <f t="shared" ref="L23:AO23" si="72">IF((ISERROR(L22/I22)),0,(L22/I22)*100)</f>
        <v>104.28924370164512</v>
      </c>
      <c r="M23" s="38">
        <f t="shared" si="72"/>
        <v>104.60261298079121</v>
      </c>
      <c r="N23" s="36">
        <f t="shared" si="72"/>
        <v>104.69998081492035</v>
      </c>
      <c r="O23" s="39">
        <f t="shared" si="72"/>
        <v>103.93799980984777</v>
      </c>
      <c r="P23" s="38">
        <f t="shared" si="72"/>
        <v>104.54937978100045</v>
      </c>
      <c r="Q23" s="36">
        <f t="shared" si="72"/>
        <v>104.54857299670692</v>
      </c>
      <c r="R23" s="39">
        <f t="shared" si="72"/>
        <v>103.93778082690687</v>
      </c>
      <c r="S23" s="38">
        <f t="shared" si="72"/>
        <v>104.6492866350879</v>
      </c>
      <c r="T23" s="36">
        <f t="shared" si="72"/>
        <v>105.05448628228204</v>
      </c>
      <c r="U23" s="39">
        <f t="shared" si="72"/>
        <v>104.44833057220877</v>
      </c>
      <c r="V23" s="38">
        <f t="shared" si="72"/>
        <v>105.16202991751713</v>
      </c>
      <c r="W23" s="36">
        <f t="shared" si="72"/>
        <v>105.87405543155026</v>
      </c>
      <c r="X23" s="39">
        <f t="shared" si="72"/>
        <v>104.65248547878087</v>
      </c>
      <c r="Y23" s="38">
        <f t="shared" si="72"/>
        <v>105.46797610438227</v>
      </c>
      <c r="Z23" s="36">
        <f t="shared" si="72"/>
        <v>106.17980884556042</v>
      </c>
      <c r="AA23" s="39">
        <f t="shared" si="72"/>
        <v>105.06158592134358</v>
      </c>
      <c r="AB23" s="38">
        <f t="shared" si="72"/>
        <v>106.08360007260301</v>
      </c>
      <c r="AC23" s="36">
        <f t="shared" si="72"/>
        <v>106.79117804484687</v>
      </c>
      <c r="AD23" s="39">
        <f t="shared" si="72"/>
        <v>104.8539920937959</v>
      </c>
      <c r="AE23" s="38">
        <f t="shared" si="72"/>
        <v>105.97378525089367</v>
      </c>
      <c r="AF23" s="36">
        <f t="shared" si="72"/>
        <v>106.88317265198646</v>
      </c>
      <c r="AG23" s="39">
        <f t="shared" si="72"/>
        <v>104.95439131232156</v>
      </c>
      <c r="AH23" s="38">
        <f t="shared" si="72"/>
        <v>105.86454931673693</v>
      </c>
      <c r="AI23" s="36">
        <f t="shared" si="72"/>
        <v>107.28120850240475</v>
      </c>
      <c r="AJ23" s="39">
        <f t="shared" si="72"/>
        <v>105.05613232152655</v>
      </c>
      <c r="AK23" s="38">
        <f t="shared" si="72"/>
        <v>106.27359512549974</v>
      </c>
      <c r="AL23" s="36">
        <f t="shared" si="72"/>
        <v>107.89455696936869</v>
      </c>
      <c r="AM23" s="39">
        <f t="shared" si="72"/>
        <v>105.15778516470837</v>
      </c>
      <c r="AN23" s="38">
        <f t="shared" si="72"/>
        <v>106.4767633096737</v>
      </c>
      <c r="AO23" s="36">
        <f t="shared" si="72"/>
        <v>108.40196737613799</v>
      </c>
      <c r="AP23" s="62"/>
      <c r="AQ23" s="63"/>
      <c r="AR23" s="63"/>
    </row>
    <row r="24" spans="1:44" s="64" customFormat="1">
      <c r="A24" s="56" t="s">
        <v>35</v>
      </c>
      <c r="B24" s="57" t="s">
        <v>29</v>
      </c>
      <c r="C24" s="34">
        <v>120.3</v>
      </c>
      <c r="D24" s="76">
        <v>102.47</v>
      </c>
      <c r="E24" s="77">
        <v>100.67</v>
      </c>
      <c r="F24" s="78">
        <v>102.69</v>
      </c>
      <c r="G24" s="79">
        <v>102.58</v>
      </c>
      <c r="H24" s="80">
        <v>102.5</v>
      </c>
      <c r="I24" s="81">
        <v>102.11</v>
      </c>
      <c r="J24" s="79">
        <v>101.95</v>
      </c>
      <c r="K24" s="80">
        <v>102.4</v>
      </c>
      <c r="L24" s="81">
        <v>102.41</v>
      </c>
      <c r="M24" s="79">
        <v>102.37</v>
      </c>
      <c r="N24" s="80">
        <v>102.3</v>
      </c>
      <c r="O24" s="81">
        <v>102</v>
      </c>
      <c r="P24" s="79">
        <v>101.9</v>
      </c>
      <c r="Q24" s="80">
        <v>101.8</v>
      </c>
      <c r="R24" s="81">
        <v>101.8</v>
      </c>
      <c r="S24" s="79">
        <v>101.7</v>
      </c>
      <c r="T24" s="80">
        <v>101.6</v>
      </c>
      <c r="U24" s="81">
        <v>102.1</v>
      </c>
      <c r="V24" s="79">
        <v>102</v>
      </c>
      <c r="W24" s="80">
        <v>101.9</v>
      </c>
      <c r="X24" s="81">
        <v>102.1</v>
      </c>
      <c r="Y24" s="79">
        <v>102</v>
      </c>
      <c r="Z24" s="80">
        <v>101.9</v>
      </c>
      <c r="AA24" s="81">
        <v>102.2</v>
      </c>
      <c r="AB24" s="79">
        <v>102.2</v>
      </c>
      <c r="AC24" s="80">
        <v>101.9</v>
      </c>
      <c r="AD24" s="81">
        <v>101.8</v>
      </c>
      <c r="AE24" s="79">
        <v>101.8</v>
      </c>
      <c r="AF24" s="80">
        <v>101.6</v>
      </c>
      <c r="AG24" s="81">
        <v>101.7</v>
      </c>
      <c r="AH24" s="79">
        <v>101.5</v>
      </c>
      <c r="AI24" s="80">
        <v>101.4</v>
      </c>
      <c r="AJ24" s="81">
        <v>101.7</v>
      </c>
      <c r="AK24" s="79">
        <v>101.6</v>
      </c>
      <c r="AL24" s="80">
        <v>101.5</v>
      </c>
      <c r="AM24" s="81">
        <v>101.7</v>
      </c>
      <c r="AN24" s="79">
        <v>101.6</v>
      </c>
      <c r="AO24" s="80">
        <v>101.5</v>
      </c>
      <c r="AP24" s="68">
        <f t="shared" ref="AP24:AP25" si="73">$E24*F24*I24*L24*O24*R24*U24*X24*AA24*AD24*AG24*AJ24*AM24/1E+24</f>
        <v>128.05597032895929</v>
      </c>
      <c r="AQ24" s="68">
        <f t="shared" ref="AQ24:AQ25" si="74">$E24*G24*J24*M24*P24*S24*V24*Y24*AB24*AE24*AH24*AK24*AN24/1E+24</f>
        <v>126.66899042009742</v>
      </c>
      <c r="AR24" s="68">
        <f t="shared" ref="AR24:AR25" si="75">$E24*H24*K24*N24*Q24*T24*W24*Z24*AC24*AF24*AI24*AL24*AO24/1E+24</f>
        <v>125.5530622814544</v>
      </c>
    </row>
    <row r="25" spans="1:44" ht="33.6">
      <c r="A25" s="56" t="s">
        <v>36</v>
      </c>
      <c r="B25" s="43" t="s">
        <v>37</v>
      </c>
      <c r="C25" s="69">
        <v>99.03</v>
      </c>
      <c r="D25" s="70">
        <f>IF(ISERROR(((D22/C22)/(D24/100))*100),0,(((D22/C22)/(D24/100))*100))</f>
        <v>99.894054022029749</v>
      </c>
      <c r="E25" s="71">
        <f>IF(ISERROR(((E22/D22)/(E24/100))*100),0,(((E22/D22)/(E24/100))*100))</f>
        <v>100.83840620767923</v>
      </c>
      <c r="F25" s="54">
        <f>IF(ISERROR(((F22/E22)/(F24/100))*100),0,(((F22/E22)/(F24/100))*100))</f>
        <v>100.85366265030929</v>
      </c>
      <c r="G25" s="55">
        <f>IF(ISERROR(((G22/E22)/(G24/100))*100),0,(((G22/E22)/(G24/100))*100))</f>
        <v>101.3223434134205</v>
      </c>
      <c r="H25" s="53">
        <f>IF(ISERROR(((H22/E22)/(H24/100))*100),0,(((H22/E22)/(H24/100))*100))</f>
        <v>101.46336853608551</v>
      </c>
      <c r="I25" s="51">
        <f>IF(ISERROR(((I22/F22)/(I24/100))*100),0,(((I22/F22)/(I24/100))*100))</f>
        <v>101.3888030595876</v>
      </c>
      <c r="J25" s="55">
        <f>IF(ISERROR(((J22/G22)/(J24/100))*100),0,(((J22/G22)/(J24/100))*100))</f>
        <v>101.60992753693827</v>
      </c>
      <c r="K25" s="53">
        <f>IF(ISERROR(((K22/H22)/(K24/100))*100),0,(((K22/H22)/(K24/100))*100))</f>
        <v>101.66021762623805</v>
      </c>
      <c r="L25" s="51">
        <f t="shared" ref="L25:AO25" si="76">IF(ISERROR(((L22/I22)/(L24/100))*100),0,(((L22/I22)/(L24/100))*100))</f>
        <v>101.83501972624268</v>
      </c>
      <c r="M25" s="55">
        <f t="shared" si="76"/>
        <v>102.1809250569417</v>
      </c>
      <c r="N25" s="53">
        <f t="shared" si="76"/>
        <v>102.34602230197494</v>
      </c>
      <c r="O25" s="51">
        <f t="shared" si="76"/>
        <v>101.89999981357624</v>
      </c>
      <c r="P25" s="55">
        <f t="shared" si="76"/>
        <v>102.59998015799847</v>
      </c>
      <c r="Q25" s="53">
        <f t="shared" si="76"/>
        <v>102.69997347417184</v>
      </c>
      <c r="R25" s="51">
        <f t="shared" si="76"/>
        <v>102.09998116592031</v>
      </c>
      <c r="S25" s="55">
        <f t="shared" si="76"/>
        <v>102.89998685849351</v>
      </c>
      <c r="T25" s="53">
        <f t="shared" si="76"/>
        <v>103.40008492350594</v>
      </c>
      <c r="U25" s="51">
        <f t="shared" si="76"/>
        <v>102.30002994339745</v>
      </c>
      <c r="V25" s="55">
        <f t="shared" si="76"/>
        <v>103.10002933089915</v>
      </c>
      <c r="W25" s="53">
        <f t="shared" si="76"/>
        <v>103.89995626256159</v>
      </c>
      <c r="X25" s="51">
        <f t="shared" si="76"/>
        <v>102.49998577745434</v>
      </c>
      <c r="Y25" s="55">
        <f t="shared" si="76"/>
        <v>103.39997657292379</v>
      </c>
      <c r="Z25" s="53">
        <f t="shared" si="76"/>
        <v>104.20000868062846</v>
      </c>
      <c r="AA25" s="51">
        <f t="shared" si="76"/>
        <v>102.79998622440662</v>
      </c>
      <c r="AB25" s="55">
        <f t="shared" si="76"/>
        <v>103.80000007104012</v>
      </c>
      <c r="AC25" s="53">
        <f t="shared" si="76"/>
        <v>104.79997845421676</v>
      </c>
      <c r="AD25" s="51">
        <f t="shared" si="76"/>
        <v>102.99999223359124</v>
      </c>
      <c r="AE25" s="55">
        <f t="shared" si="76"/>
        <v>104.09998551168339</v>
      </c>
      <c r="AF25" s="53">
        <f t="shared" si="76"/>
        <v>105.19997308266385</v>
      </c>
      <c r="AG25" s="51">
        <f t="shared" si="76"/>
        <v>103.19999145754331</v>
      </c>
      <c r="AH25" s="55">
        <f t="shared" si="76"/>
        <v>104.30004858791817</v>
      </c>
      <c r="AI25" s="53">
        <f t="shared" si="76"/>
        <v>105.80000838501454</v>
      </c>
      <c r="AJ25" s="51">
        <f t="shared" si="76"/>
        <v>103.30003178124537</v>
      </c>
      <c r="AK25" s="55">
        <f t="shared" si="76"/>
        <v>104.59999520226353</v>
      </c>
      <c r="AL25" s="53">
        <f t="shared" si="76"/>
        <v>106.30005612745686</v>
      </c>
      <c r="AM25" s="51">
        <f t="shared" si="76"/>
        <v>103.3999854126926</v>
      </c>
      <c r="AN25" s="55">
        <f t="shared" si="76"/>
        <v>104.79996388747412</v>
      </c>
      <c r="AO25" s="53">
        <f t="shared" si="76"/>
        <v>106.79996785826404</v>
      </c>
      <c r="AP25" s="68">
        <f t="shared" si="73"/>
        <v>133.70112118753599</v>
      </c>
      <c r="AQ25" s="68">
        <f t="shared" si="74"/>
        <v>147.50417973572007</v>
      </c>
      <c r="AR25" s="68">
        <f t="shared" si="75"/>
        <v>162.06854741988485</v>
      </c>
    </row>
    <row r="26" spans="1:44" ht="67.2">
      <c r="A26" s="50" t="s">
        <v>41</v>
      </c>
      <c r="B26" s="43" t="s">
        <v>32</v>
      </c>
      <c r="C26" s="28">
        <v>31786</v>
      </c>
      <c r="D26" s="29">
        <v>38569</v>
      </c>
      <c r="E26" s="30">
        <v>39494.699999999997</v>
      </c>
      <c r="F26" s="31">
        <v>40403.1</v>
      </c>
      <c r="G26" s="29">
        <v>40482.300000000003</v>
      </c>
      <c r="H26" s="30">
        <v>40521.599999999999</v>
      </c>
      <c r="I26" s="28">
        <v>41582.699999999997</v>
      </c>
      <c r="J26" s="29">
        <v>41745.300000000003</v>
      </c>
      <c r="K26" s="30">
        <v>41818.300000000003</v>
      </c>
      <c r="L26" s="28">
        <v>42829.8</v>
      </c>
      <c r="M26" s="29">
        <v>43164.7</v>
      </c>
      <c r="N26" s="30">
        <v>43281.9</v>
      </c>
      <c r="O26" s="28">
        <v>44200.4</v>
      </c>
      <c r="P26" s="29">
        <v>44632.3</v>
      </c>
      <c r="Q26" s="30">
        <v>44796.800000000003</v>
      </c>
      <c r="R26" s="28">
        <v>45703.199999999997</v>
      </c>
      <c r="S26" s="29">
        <v>46194.400000000001</v>
      </c>
      <c r="T26" s="30">
        <v>46409.4</v>
      </c>
      <c r="U26" s="28">
        <v>47257.1</v>
      </c>
      <c r="V26" s="29">
        <v>47811.199999999997</v>
      </c>
      <c r="W26" s="30">
        <v>48080.2</v>
      </c>
      <c r="X26" s="28">
        <v>48674.8</v>
      </c>
      <c r="Y26" s="29">
        <v>49293.4</v>
      </c>
      <c r="Z26" s="30">
        <v>49618.8</v>
      </c>
      <c r="AA26" s="28">
        <v>50183.7</v>
      </c>
      <c r="AB26" s="29">
        <v>50870.8</v>
      </c>
      <c r="AC26" s="30">
        <v>51256.2</v>
      </c>
      <c r="AD26" s="28">
        <v>51789.599999999999</v>
      </c>
      <c r="AE26" s="29">
        <v>52600.4</v>
      </c>
      <c r="AF26" s="30">
        <v>53050.2</v>
      </c>
      <c r="AG26" s="28">
        <v>53498.6</v>
      </c>
      <c r="AH26" s="29">
        <v>54441.4</v>
      </c>
      <c r="AI26" s="30">
        <v>54959.9</v>
      </c>
      <c r="AJ26" s="28">
        <v>55317.599999999999</v>
      </c>
      <c r="AK26" s="29">
        <v>56346.8</v>
      </c>
      <c r="AL26" s="30">
        <v>56938.5</v>
      </c>
      <c r="AM26" s="28">
        <v>57253.7</v>
      </c>
      <c r="AN26" s="29">
        <v>58318.9</v>
      </c>
      <c r="AO26" s="30">
        <v>58988.3</v>
      </c>
      <c r="AP26" s="32">
        <f>IF((ISERROR(AM26/$D26)),0,(AM26/$D26)*100)</f>
        <v>148.44486504705853</v>
      </c>
      <c r="AQ26" s="32">
        <f>IF((ISERROR(AN26/$D26)),0,(AN26/$D26)*100)</f>
        <v>151.20666856802097</v>
      </c>
      <c r="AR26" s="32">
        <f>IF((ISERROR(AO26/$D26)),0,(AO26/$D26)*100)</f>
        <v>152.94225932743913</v>
      </c>
    </row>
    <row r="27" spans="1:44" s="64" customFormat="1" ht="33.6">
      <c r="A27" s="56" t="s">
        <v>33</v>
      </c>
      <c r="B27" s="57" t="s">
        <v>34</v>
      </c>
      <c r="C27" s="34">
        <v>203.37</v>
      </c>
      <c r="D27" s="35">
        <f>IF((ISERROR(D26/C26)),0,(D26/C26)*100)</f>
        <v>121.33958346441828</v>
      </c>
      <c r="E27" s="36">
        <f>IF((ISERROR(E26/D26)),0,(E26/D26)*100)</f>
        <v>102.40011408125696</v>
      </c>
      <c r="F27" s="37">
        <f>IF((ISERROR(F26/E26)),0,(F26/E26)*100)</f>
        <v>102.30005545047818</v>
      </c>
      <c r="G27" s="38">
        <f>IF((ISERROR(G26/E26)),0,(G26/E26)*100)</f>
        <v>102.50058868658327</v>
      </c>
      <c r="H27" s="36">
        <f>IF((ISERROR(H26/E26)),0,(H26/E26)*100)</f>
        <v>102.60009570904451</v>
      </c>
      <c r="I27" s="39">
        <f>IF((ISERROR(I26/F26)),0,(I26/F26)*100)</f>
        <v>102.91957795317686</v>
      </c>
      <c r="J27" s="38">
        <f>IF((ISERROR(J26/G26)),0,(J26/G26)*100)</f>
        <v>103.11988202251354</v>
      </c>
      <c r="K27" s="36">
        <f>IF((ISERROR(K26/H26)),0,(K26/H26)*100)</f>
        <v>103.20002171681277</v>
      </c>
      <c r="L27" s="39">
        <f t="shared" ref="L27:AO27" si="77">IF((ISERROR(L26/I26)),0,(L26/I26)*100)</f>
        <v>102.99908375358022</v>
      </c>
      <c r="M27" s="38">
        <f t="shared" si="77"/>
        <v>103.40014324965922</v>
      </c>
      <c r="N27" s="36">
        <f t="shared" si="77"/>
        <v>103.49990315244762</v>
      </c>
      <c r="O27" s="39">
        <f t="shared" si="77"/>
        <v>103.2001083357849</v>
      </c>
      <c r="P27" s="38">
        <f t="shared" si="77"/>
        <v>103.40000046334158</v>
      </c>
      <c r="Q27" s="36">
        <f t="shared" si="77"/>
        <v>103.50007739955964</v>
      </c>
      <c r="R27" s="39">
        <f t="shared" si="77"/>
        <v>103.39996923104768</v>
      </c>
      <c r="S27" s="38">
        <f t="shared" si="77"/>
        <v>103.49993166383986</v>
      </c>
      <c r="T27" s="36">
        <f t="shared" si="77"/>
        <v>103.59981070076434</v>
      </c>
      <c r="U27" s="39">
        <f t="shared" si="77"/>
        <v>103.39998074533074</v>
      </c>
      <c r="V27" s="38">
        <f t="shared" si="77"/>
        <v>103.49999134094175</v>
      </c>
      <c r="W27" s="36">
        <f t="shared" si="77"/>
        <v>103.60013273173105</v>
      </c>
      <c r="X27" s="39">
        <f t="shared" si="77"/>
        <v>102.99997249090613</v>
      </c>
      <c r="Y27" s="38">
        <f t="shared" si="77"/>
        <v>103.10011043437521</v>
      </c>
      <c r="Z27" s="36">
        <f t="shared" si="77"/>
        <v>103.20006988323678</v>
      </c>
      <c r="AA27" s="39">
        <f t="shared" si="77"/>
        <v>103.09996137631792</v>
      </c>
      <c r="AB27" s="38">
        <f t="shared" si="77"/>
        <v>103.20002272109451</v>
      </c>
      <c r="AC27" s="36">
        <f t="shared" si="77"/>
        <v>103.29995888655105</v>
      </c>
      <c r="AD27" s="39">
        <f t="shared" si="77"/>
        <v>103.20004304186419</v>
      </c>
      <c r="AE27" s="38">
        <f t="shared" si="77"/>
        <v>103.39998584649739</v>
      </c>
      <c r="AF27" s="36">
        <f t="shared" si="77"/>
        <v>103.50006438245521</v>
      </c>
      <c r="AG27" s="39">
        <f t="shared" si="77"/>
        <v>103.29989032547076</v>
      </c>
      <c r="AH27" s="38">
        <f t="shared" si="77"/>
        <v>103.49997338423282</v>
      </c>
      <c r="AI27" s="36">
        <f t="shared" si="77"/>
        <v>103.59979792724627</v>
      </c>
      <c r="AJ27" s="39">
        <f t="shared" si="77"/>
        <v>103.40008897429091</v>
      </c>
      <c r="AK27" s="38">
        <f t="shared" si="77"/>
        <v>103.49990999496708</v>
      </c>
      <c r="AL27" s="36">
        <f t="shared" si="77"/>
        <v>103.60007933056647</v>
      </c>
      <c r="AM27" s="39">
        <f t="shared" si="77"/>
        <v>103.4999710761132</v>
      </c>
      <c r="AN27" s="38">
        <f t="shared" si="77"/>
        <v>103.49993256050031</v>
      </c>
      <c r="AO27" s="36">
        <f t="shared" si="77"/>
        <v>103.60002458793261</v>
      </c>
      <c r="AP27" s="62"/>
      <c r="AQ27" s="63"/>
      <c r="AR27" s="63"/>
    </row>
    <row r="28" spans="1:44" s="64" customFormat="1">
      <c r="A28" s="56" t="s">
        <v>35</v>
      </c>
      <c r="B28" s="57" t="s">
        <v>29</v>
      </c>
      <c r="C28" s="34">
        <v>108.35</v>
      </c>
      <c r="D28" s="76">
        <v>113.21</v>
      </c>
      <c r="E28" s="77">
        <v>101.81</v>
      </c>
      <c r="F28" s="78">
        <v>101.71</v>
      </c>
      <c r="G28" s="79">
        <v>101.77</v>
      </c>
      <c r="H28" s="80">
        <v>101.8</v>
      </c>
      <c r="I28" s="81">
        <v>102.25</v>
      </c>
      <c r="J28" s="79">
        <v>102.24</v>
      </c>
      <c r="K28" s="80">
        <v>102.2</v>
      </c>
      <c r="L28" s="81">
        <v>102.05</v>
      </c>
      <c r="M28" s="79">
        <v>102.38</v>
      </c>
      <c r="N28" s="80">
        <v>102.4</v>
      </c>
      <c r="O28" s="81">
        <v>102.3</v>
      </c>
      <c r="P28" s="79">
        <v>102.4</v>
      </c>
      <c r="Q28" s="80">
        <v>102.4</v>
      </c>
      <c r="R28" s="81">
        <v>102.5</v>
      </c>
      <c r="S28" s="79">
        <v>102.4</v>
      </c>
      <c r="T28" s="80">
        <v>102.4</v>
      </c>
      <c r="U28" s="81">
        <v>102.4</v>
      </c>
      <c r="V28" s="79">
        <v>102.4</v>
      </c>
      <c r="W28" s="80">
        <v>102.4</v>
      </c>
      <c r="X28" s="81">
        <v>102</v>
      </c>
      <c r="Y28" s="79">
        <v>102</v>
      </c>
      <c r="Z28" s="80">
        <v>101.9</v>
      </c>
      <c r="AA28" s="81">
        <v>101.9</v>
      </c>
      <c r="AB28" s="79">
        <v>102</v>
      </c>
      <c r="AC28" s="80">
        <v>102</v>
      </c>
      <c r="AD28" s="81">
        <v>102</v>
      </c>
      <c r="AE28" s="79">
        <v>102.2</v>
      </c>
      <c r="AF28" s="80">
        <v>102.1</v>
      </c>
      <c r="AG28" s="81">
        <v>102</v>
      </c>
      <c r="AH28" s="79">
        <v>102.2</v>
      </c>
      <c r="AI28" s="80">
        <v>102.1</v>
      </c>
      <c r="AJ28" s="81">
        <v>102</v>
      </c>
      <c r="AK28" s="79">
        <v>102.1</v>
      </c>
      <c r="AL28" s="80">
        <v>102</v>
      </c>
      <c r="AM28" s="81">
        <v>102</v>
      </c>
      <c r="AN28" s="79">
        <v>102.1</v>
      </c>
      <c r="AO28" s="80">
        <v>102</v>
      </c>
      <c r="AP28" s="68">
        <f t="shared" ref="AP28:AP29" si="78">$E28*F28*I28*L28*O28*R28*U28*X28*AA28*AD28*AG28*AJ28*AM28/1E+24</f>
        <v>130.5283704043494</v>
      </c>
      <c r="AQ28" s="68">
        <f t="shared" ref="AQ28" si="79">$E28*G28*J28*M28*P28*S28*V28*Y28*AB28*AE28*AH28*AK28*AN28/1E+24</f>
        <v>131.91666617814107</v>
      </c>
      <c r="AR28" s="68">
        <f t="shared" ref="AR28" si="80">$E28*H28*K28*N28*Q28*T28*W28*Z28*AC28*AF28*AI28*AL28*AO28/1E+24</f>
        <v>131.2850038602034</v>
      </c>
    </row>
    <row r="29" spans="1:44" ht="33.6">
      <c r="A29" s="56" t="s">
        <v>36</v>
      </c>
      <c r="B29" s="43" t="s">
        <v>37</v>
      </c>
      <c r="C29" s="69">
        <v>187.69</v>
      </c>
      <c r="D29" s="70">
        <f>IF(ISERROR(((D26/C26)/(D28/100))*100),0,(((D26/C26)/(D28/100))*100))</f>
        <v>107.18097647241261</v>
      </c>
      <c r="E29" s="71">
        <f>IF(ISERROR(((E26/D26)/(E28/100))*100),0,(((E26/D26)/(E28/100))*100))</f>
        <v>100.57962290664666</v>
      </c>
      <c r="F29" s="54">
        <f>IF(ISERROR(((F26/E26)/(F28/100))*100),0,(((F26/E26)/(F28/100))*100))</f>
        <v>100.58013513959119</v>
      </c>
      <c r="G29" s="55">
        <f>IF(ISERROR(((G26/E26)/(G28/100))*100),0,(((G26/E26)/(G28/100))*100))</f>
        <v>100.71788217213644</v>
      </c>
      <c r="H29" s="53">
        <f>IF(ISERROR(((H26/E26)/(H28/100))*100),0,(((H26/E26)/(H28/100))*100))</f>
        <v>100.78594863363901</v>
      </c>
      <c r="I29" s="51">
        <f>IF(ISERROR(((I26/F26)/(I28/100))*100),0,(((I26/F26)/(I28/100))*100))</f>
        <v>100.65484396398713</v>
      </c>
      <c r="J29" s="55">
        <f>IF(ISERROR(((J26/G26)/(J28/100))*100),0,(((J26/G26)/(J28/100))*100))</f>
        <v>100.86060448211418</v>
      </c>
      <c r="K29" s="53">
        <f>IF(ISERROR(((K26/H26)/(K28/100))*100),0,(((K26/H26)/(K28/100))*100))</f>
        <v>100.97849483054087</v>
      </c>
      <c r="L29" s="51">
        <f t="shared" ref="L29:AO29" si="81">IF(ISERROR(((L26/I26)/(L28/100))*100),0,(((L26/I26)/(L28/100))*100))</f>
        <v>100.93001837685472</v>
      </c>
      <c r="M29" s="55">
        <f t="shared" si="81"/>
        <v>100.9964282571393</v>
      </c>
      <c r="N29" s="53">
        <f t="shared" si="81"/>
        <v>101.07412417231212</v>
      </c>
      <c r="O29" s="51">
        <f t="shared" si="81"/>
        <v>100.87987129597742</v>
      </c>
      <c r="P29" s="55">
        <f t="shared" si="81"/>
        <v>100.97656295248203</v>
      </c>
      <c r="Q29" s="53">
        <f t="shared" si="81"/>
        <v>101.07429433550746</v>
      </c>
      <c r="R29" s="51">
        <f t="shared" si="81"/>
        <v>100.87801876199775</v>
      </c>
      <c r="S29" s="55">
        <f t="shared" si="81"/>
        <v>101.07415201546861</v>
      </c>
      <c r="T29" s="53">
        <f t="shared" si="81"/>
        <v>101.17169013746516</v>
      </c>
      <c r="U29" s="51">
        <f t="shared" si="81"/>
        <v>100.97654369661204</v>
      </c>
      <c r="V29" s="55">
        <f t="shared" si="81"/>
        <v>101.07421029388841</v>
      </c>
      <c r="W29" s="53">
        <f t="shared" si="81"/>
        <v>101.17200462083112</v>
      </c>
      <c r="X29" s="51">
        <f t="shared" si="81"/>
        <v>100.98036518716287</v>
      </c>
      <c r="Y29" s="55">
        <f t="shared" si="81"/>
        <v>101.07853964154432</v>
      </c>
      <c r="Z29" s="53">
        <f t="shared" si="81"/>
        <v>101.27582912977111</v>
      </c>
      <c r="AA29" s="51">
        <f t="shared" si="81"/>
        <v>101.17758721915398</v>
      </c>
      <c r="AB29" s="55">
        <f t="shared" si="81"/>
        <v>101.17649286381815</v>
      </c>
      <c r="AC29" s="53">
        <f t="shared" si="81"/>
        <v>101.27446949661869</v>
      </c>
      <c r="AD29" s="51">
        <f t="shared" si="81"/>
        <v>101.17651278614134</v>
      </c>
      <c r="AE29" s="55">
        <f t="shared" si="81"/>
        <v>101.17415444862759</v>
      </c>
      <c r="AF29" s="53">
        <f t="shared" si="81"/>
        <v>101.3712677595056</v>
      </c>
      <c r="AG29" s="51">
        <f t="shared" si="81"/>
        <v>101.2744022798733</v>
      </c>
      <c r="AH29" s="55">
        <f t="shared" si="81"/>
        <v>101.27198961275228</v>
      </c>
      <c r="AI29" s="53">
        <f t="shared" si="81"/>
        <v>101.46894997771427</v>
      </c>
      <c r="AJ29" s="51">
        <f t="shared" si="81"/>
        <v>101.37263624930482</v>
      </c>
      <c r="AK29" s="55">
        <f t="shared" si="81"/>
        <v>101.37111654747022</v>
      </c>
      <c r="AL29" s="53">
        <f t="shared" si="81"/>
        <v>101.56870522604555</v>
      </c>
      <c r="AM29" s="51">
        <f t="shared" si="81"/>
        <v>101.47055987854235</v>
      </c>
      <c r="AN29" s="55">
        <f t="shared" si="81"/>
        <v>101.37113864887397</v>
      </c>
      <c r="AO29" s="53">
        <f t="shared" si="81"/>
        <v>101.56865155679667</v>
      </c>
      <c r="AP29" s="68">
        <f t="shared" si="78"/>
        <v>113.72613063903853</v>
      </c>
      <c r="AQ29" s="68">
        <f>$E29*G29*J29*M29*P29*S29*V29*Y29*AB29*AE29*AH29*AK29*AN29/1E+24</f>
        <v>114.62286983801617</v>
      </c>
      <c r="AR29" s="68">
        <f>$E29*H29*K29*N29*Q29*T29*W29*Z29*AC29*AF29*AI29*AL29*AO29/1E+24</f>
        <v>116.496366554018</v>
      </c>
    </row>
    <row r="30" spans="1:44" ht="84">
      <c r="A30" s="50" t="s">
        <v>42</v>
      </c>
      <c r="B30" s="43" t="s">
        <v>32</v>
      </c>
      <c r="C30" s="28">
        <v>8603.7999999999993</v>
      </c>
      <c r="D30" s="29">
        <v>9772.4</v>
      </c>
      <c r="E30" s="30">
        <v>10019.4</v>
      </c>
      <c r="F30" s="31">
        <v>10272.200000000001</v>
      </c>
      <c r="G30" s="29">
        <v>10296.799999999999</v>
      </c>
      <c r="H30" s="30">
        <v>10309.9</v>
      </c>
      <c r="I30" s="28">
        <v>10556.6</v>
      </c>
      <c r="J30" s="29">
        <v>10608.2</v>
      </c>
      <c r="K30" s="30">
        <v>10629.6</v>
      </c>
      <c r="L30" s="28">
        <v>10864.6</v>
      </c>
      <c r="M30" s="29">
        <v>10958.3</v>
      </c>
      <c r="N30" s="30">
        <v>10990.9</v>
      </c>
      <c r="O30" s="28">
        <v>11179.7</v>
      </c>
      <c r="P30" s="29">
        <v>11330.9</v>
      </c>
      <c r="Q30" s="30">
        <v>11375.6</v>
      </c>
      <c r="R30" s="28">
        <v>11515.1</v>
      </c>
      <c r="S30" s="29">
        <v>11727.6</v>
      </c>
      <c r="T30" s="30">
        <v>11785.1</v>
      </c>
      <c r="U30" s="28">
        <v>11872.1</v>
      </c>
      <c r="V30" s="29">
        <v>12114.5</v>
      </c>
      <c r="W30" s="30">
        <v>12197.6</v>
      </c>
      <c r="X30" s="28">
        <v>12251.9</v>
      </c>
      <c r="Y30" s="29">
        <v>12538.5</v>
      </c>
      <c r="Z30" s="30">
        <v>12648.9</v>
      </c>
      <c r="AA30" s="28">
        <v>12668.5</v>
      </c>
      <c r="AB30" s="29">
        <v>12989.9</v>
      </c>
      <c r="AC30" s="30">
        <v>13129.6</v>
      </c>
      <c r="AD30" s="28">
        <v>13099.2</v>
      </c>
      <c r="AE30" s="29">
        <v>13457.5</v>
      </c>
      <c r="AF30" s="30">
        <v>13628.5</v>
      </c>
      <c r="AG30" s="28">
        <v>13557.7</v>
      </c>
      <c r="AH30" s="29">
        <v>13955.4</v>
      </c>
      <c r="AI30" s="30">
        <v>14146.4</v>
      </c>
      <c r="AJ30" s="28">
        <v>14045.8</v>
      </c>
      <c r="AK30" s="29">
        <v>14471.8</v>
      </c>
      <c r="AL30" s="30">
        <v>14698.1</v>
      </c>
      <c r="AM30" s="28">
        <v>14551.4</v>
      </c>
      <c r="AN30" s="29">
        <v>15021.7</v>
      </c>
      <c r="AO30" s="30">
        <v>15271.3</v>
      </c>
      <c r="AP30" s="32">
        <f>IF((ISERROR(AM30/$D30)),0,(AM30/$D30)*100)</f>
        <v>148.90303303180386</v>
      </c>
      <c r="AQ30" s="32">
        <f>IF((ISERROR(AN30/$D30)),0,(AN30/$D30)*100)</f>
        <v>153.71556628873157</v>
      </c>
      <c r="AR30" s="32">
        <f>IF((ISERROR(AO30/$D30)),0,(AO30/$D30)*100)</f>
        <v>156.26969833408376</v>
      </c>
    </row>
    <row r="31" spans="1:44" s="64" customFormat="1" ht="33.6">
      <c r="A31" s="56" t="s">
        <v>33</v>
      </c>
      <c r="B31" s="57" t="s">
        <v>34</v>
      </c>
      <c r="C31" s="34">
        <v>142.18</v>
      </c>
      <c r="D31" s="35">
        <f>IF((ISERROR(D30/C30)),0,(D30/C30)*100)</f>
        <v>113.58237058044121</v>
      </c>
      <c r="E31" s="36">
        <f>IF((ISERROR(E30/D30)),0,(E30/D30)*100)</f>
        <v>102.52752650321312</v>
      </c>
      <c r="F31" s="37">
        <f>IF((ISERROR(F30/E30)),0,(F30/E30)*100)</f>
        <v>102.52310517595866</v>
      </c>
      <c r="G31" s="38">
        <f>IF((ISERROR(G30/E30)),0,(G30/E30)*100)</f>
        <v>102.76862886001157</v>
      </c>
      <c r="H31" s="36">
        <f>IF((ISERROR(H30/E30)),0,(H30/E30)*100)</f>
        <v>102.89937521208854</v>
      </c>
      <c r="I31" s="39">
        <f>IF((ISERROR(I30/F30)),0,(I30/F30)*100)</f>
        <v>102.76863768228812</v>
      </c>
      <c r="J31" s="38">
        <f>IF((ISERROR(J30/G30)),0,(J30/G30)*100)</f>
        <v>103.02424054075054</v>
      </c>
      <c r="K31" s="36">
        <f>IF((ISERROR(K30/H30)),0,(K30/H30)*100)</f>
        <v>103.10090301554817</v>
      </c>
      <c r="L31" s="39">
        <f t="shared" ref="L31:AO31" si="82">IF((ISERROR(L30/I30)),0,(L30/I30)*100)</f>
        <v>102.91760604740163</v>
      </c>
      <c r="M31" s="38">
        <f t="shared" si="82"/>
        <v>103.30027714409607</v>
      </c>
      <c r="N31" s="36">
        <f t="shared" si="82"/>
        <v>103.39899902160006</v>
      </c>
      <c r="O31" s="39">
        <f t="shared" si="82"/>
        <v>102.90024483183919</v>
      </c>
      <c r="P31" s="38">
        <f t="shared" si="82"/>
        <v>103.40016243395418</v>
      </c>
      <c r="Q31" s="36">
        <f t="shared" si="82"/>
        <v>103.50016832106562</v>
      </c>
      <c r="R31" s="39">
        <f t="shared" si="82"/>
        <v>103.00008050305465</v>
      </c>
      <c r="S31" s="38">
        <f t="shared" si="82"/>
        <v>103.50104581277746</v>
      </c>
      <c r="T31" s="36">
        <f t="shared" si="82"/>
        <v>103.59981011990575</v>
      </c>
      <c r="U31" s="39">
        <f t="shared" si="82"/>
        <v>103.10027702755514</v>
      </c>
      <c r="V31" s="38">
        <f t="shared" si="82"/>
        <v>103.29905522016441</v>
      </c>
      <c r="W31" s="36">
        <f t="shared" si="82"/>
        <v>103.50018243375109</v>
      </c>
      <c r="X31" s="39">
        <f t="shared" si="82"/>
        <v>103.1990970426462</v>
      </c>
      <c r="Y31" s="38">
        <f t="shared" si="82"/>
        <v>103.49993809071773</v>
      </c>
      <c r="Z31" s="36">
        <f t="shared" si="82"/>
        <v>103.69990817865809</v>
      </c>
      <c r="AA31" s="39">
        <f t="shared" si="82"/>
        <v>103.40028893477746</v>
      </c>
      <c r="AB31" s="38">
        <f t="shared" si="82"/>
        <v>103.60011165609922</v>
      </c>
      <c r="AC31" s="36">
        <f t="shared" si="82"/>
        <v>103.80033046351858</v>
      </c>
      <c r="AD31" s="39">
        <f t="shared" si="82"/>
        <v>103.3997710857639</v>
      </c>
      <c r="AE31" s="38">
        <f t="shared" si="82"/>
        <v>103.59971978229241</v>
      </c>
      <c r="AF31" s="36">
        <f t="shared" si="82"/>
        <v>103.79981111381915</v>
      </c>
      <c r="AG31" s="39">
        <f t="shared" si="82"/>
        <v>103.50021375351166</v>
      </c>
      <c r="AH31" s="38">
        <f t="shared" si="82"/>
        <v>103.69979565298159</v>
      </c>
      <c r="AI31" s="36">
        <f t="shared" si="82"/>
        <v>103.80012473859925</v>
      </c>
      <c r="AJ31" s="39">
        <f t="shared" si="82"/>
        <v>103.60016817011734</v>
      </c>
      <c r="AK31" s="38">
        <f t="shared" si="82"/>
        <v>103.70035971738538</v>
      </c>
      <c r="AL31" s="36">
        <f t="shared" si="82"/>
        <v>103.89993213821185</v>
      </c>
      <c r="AM31" s="39">
        <f t="shared" si="82"/>
        <v>103.59965256517962</v>
      </c>
      <c r="AN31" s="38">
        <f t="shared" si="82"/>
        <v>103.79980375627082</v>
      </c>
      <c r="AO31" s="36">
        <f t="shared" si="82"/>
        <v>103.89982378674793</v>
      </c>
      <c r="AP31" s="62"/>
      <c r="AQ31" s="63"/>
      <c r="AR31" s="63"/>
    </row>
    <row r="32" spans="1:44" s="64" customFormat="1">
      <c r="A32" s="56" t="s">
        <v>35</v>
      </c>
      <c r="B32" s="57" t="s">
        <v>29</v>
      </c>
      <c r="C32" s="34">
        <v>103.2</v>
      </c>
      <c r="D32" s="76">
        <v>118.96</v>
      </c>
      <c r="E32" s="77">
        <v>102.2</v>
      </c>
      <c r="F32" s="78">
        <v>102.17</v>
      </c>
      <c r="G32" s="79">
        <v>102.38</v>
      </c>
      <c r="H32" s="80">
        <v>102.5</v>
      </c>
      <c r="I32" s="81">
        <v>102.38</v>
      </c>
      <c r="J32" s="79">
        <v>102.6</v>
      </c>
      <c r="K32" s="80">
        <v>102.6</v>
      </c>
      <c r="L32" s="81">
        <v>102.32</v>
      </c>
      <c r="M32" s="79">
        <v>102.44</v>
      </c>
      <c r="N32" s="80">
        <v>102.5</v>
      </c>
      <c r="O32" s="81">
        <v>102.3</v>
      </c>
      <c r="P32" s="79">
        <v>102.6</v>
      </c>
      <c r="Q32" s="80">
        <v>102.6</v>
      </c>
      <c r="R32" s="81">
        <v>102.3</v>
      </c>
      <c r="S32" s="79">
        <v>102.6</v>
      </c>
      <c r="T32" s="80">
        <v>102.6</v>
      </c>
      <c r="U32" s="81">
        <v>102.4</v>
      </c>
      <c r="V32" s="79">
        <v>102.4</v>
      </c>
      <c r="W32" s="80">
        <v>102.5</v>
      </c>
      <c r="X32" s="81">
        <v>102.4</v>
      </c>
      <c r="Y32" s="79">
        <v>102.5</v>
      </c>
      <c r="Z32" s="80">
        <v>102.6</v>
      </c>
      <c r="AA32" s="81">
        <v>102.6</v>
      </c>
      <c r="AB32" s="79">
        <v>102.6</v>
      </c>
      <c r="AC32" s="80">
        <v>102.7</v>
      </c>
      <c r="AD32" s="81">
        <v>102.6</v>
      </c>
      <c r="AE32" s="79">
        <v>102.6</v>
      </c>
      <c r="AF32" s="80">
        <v>102.7</v>
      </c>
      <c r="AG32" s="81">
        <v>102.6</v>
      </c>
      <c r="AH32" s="79">
        <v>102.6</v>
      </c>
      <c r="AI32" s="80">
        <v>102.5</v>
      </c>
      <c r="AJ32" s="81">
        <v>102.6</v>
      </c>
      <c r="AK32" s="79">
        <v>102.5</v>
      </c>
      <c r="AL32" s="80">
        <v>102.6</v>
      </c>
      <c r="AM32" s="81">
        <v>102.6</v>
      </c>
      <c r="AN32" s="79">
        <v>102.5</v>
      </c>
      <c r="AO32" s="80">
        <v>102.6</v>
      </c>
      <c r="AP32" s="68">
        <f t="shared" ref="AP32:AP33" si="83">$E32*F32*I32*L32*O32*R32*U32*X32*AA32*AD32*AG32*AJ32*AM32/1E+24</f>
        <v>136.47023218686616</v>
      </c>
      <c r="AQ32" s="68">
        <f t="shared" ref="AQ32:AQ33" si="84">$E32*G32*J32*M32*P32*S32*V32*Y32*AB32*AE32*AH32*AK32*AN32/1E+24</f>
        <v>137.87683588132728</v>
      </c>
      <c r="AR32" s="68">
        <f t="shared" ref="AR32:AR33" si="85">$E32*H32*K32*N32*Q32*T32*W32*Z32*AC32*AF32*AI32*AL32*AO32/1E+24</f>
        <v>138.7942291550157</v>
      </c>
    </row>
    <row r="33" spans="1:44" ht="33.6">
      <c r="A33" s="56" t="s">
        <v>36</v>
      </c>
      <c r="B33" s="43" t="s">
        <v>37</v>
      </c>
      <c r="C33" s="69">
        <v>137.77000000000001</v>
      </c>
      <c r="D33" s="70">
        <f>IF(ISERROR(((D30/C30)/(D32/100))*100),0,(((D30/C30)/(D32/100))*100))</f>
        <v>95.479464173202089</v>
      </c>
      <c r="E33" s="71">
        <f>IF(ISERROR(((E30/D30)/(E32/100))*100),0,(((E30/D30)/(E32/100))*100))</f>
        <v>100.32047603054122</v>
      </c>
      <c r="F33" s="54">
        <f>IF(ISERROR(((F30/E30)/(F32/100))*100),0,(((F30/E30)/(F32/100))*100))</f>
        <v>100.34560553583111</v>
      </c>
      <c r="G33" s="55">
        <f>IF(ISERROR(((G30/E30)/(G32/100))*100),0,(((G30/E30)/(G32/100))*100))</f>
        <v>100.3795945106579</v>
      </c>
      <c r="H33" s="53">
        <f>IF(ISERROR(((H30/E30)/(H32/100))*100),0,(((H30/E30)/(H32/100))*100))</f>
        <v>100.38963435325712</v>
      </c>
      <c r="I33" s="51">
        <f>IF(ISERROR(((I30/F30)/(I32/100))*100),0,(((I30/F30)/(I32/100))*100))</f>
        <v>100.3796031278454</v>
      </c>
      <c r="J33" s="55">
        <f>IF(ISERROR(((J30/G30)/(J32/100))*100),0,(((J30/G30)/(J32/100))*100))</f>
        <v>100.41348980579974</v>
      </c>
      <c r="K33" s="53">
        <f>IF(ISERROR(((K30/H30)/(K32/100))*100),0,(((K30/H30)/(K32/100))*100))</f>
        <v>100.48820956681108</v>
      </c>
      <c r="L33" s="51">
        <f t="shared" ref="L33:AO33" si="86">IF(ISERROR(((L30/I30)/(L32/100))*100),0,(((L30/I30)/(L32/100))*100))</f>
        <v>100.58405594937612</v>
      </c>
      <c r="M33" s="55">
        <f t="shared" si="86"/>
        <v>100.83978635698563</v>
      </c>
      <c r="N33" s="53">
        <f t="shared" si="86"/>
        <v>100.8770722161952</v>
      </c>
      <c r="O33" s="51">
        <f t="shared" si="86"/>
        <v>100.58674959124068</v>
      </c>
      <c r="P33" s="55">
        <f t="shared" si="86"/>
        <v>100.77988541321071</v>
      </c>
      <c r="Q33" s="53">
        <f t="shared" si="86"/>
        <v>100.87735703807563</v>
      </c>
      <c r="R33" s="51">
        <f t="shared" si="86"/>
        <v>100.6843406676976</v>
      </c>
      <c r="S33" s="55">
        <f t="shared" si="86"/>
        <v>100.87821229315541</v>
      </c>
      <c r="T33" s="53">
        <f t="shared" si="86"/>
        <v>100.97447380107774</v>
      </c>
      <c r="U33" s="51">
        <f t="shared" si="86"/>
        <v>100.68386428472181</v>
      </c>
      <c r="V33" s="55">
        <f t="shared" si="86"/>
        <v>100.8779836134418</v>
      </c>
      <c r="W33" s="53">
        <f t="shared" si="86"/>
        <v>100.97578774024498</v>
      </c>
      <c r="X33" s="51">
        <f t="shared" si="86"/>
        <v>100.78036820570919</v>
      </c>
      <c r="Y33" s="55">
        <f t="shared" si="86"/>
        <v>100.9755493567978</v>
      </c>
      <c r="Z33" s="53">
        <f t="shared" si="86"/>
        <v>101.07203526184998</v>
      </c>
      <c r="AA33" s="51">
        <f t="shared" si="86"/>
        <v>100.7800087083601</v>
      </c>
      <c r="AB33" s="55">
        <f t="shared" si="86"/>
        <v>100.97476769600313</v>
      </c>
      <c r="AC33" s="53">
        <f t="shared" si="86"/>
        <v>101.07140259349421</v>
      </c>
      <c r="AD33" s="51">
        <f t="shared" si="86"/>
        <v>100.77950398222602</v>
      </c>
      <c r="AE33" s="55">
        <f t="shared" si="86"/>
        <v>100.97438575272164</v>
      </c>
      <c r="AF33" s="53">
        <f t="shared" si="86"/>
        <v>101.07089689758435</v>
      </c>
      <c r="AG33" s="51">
        <f t="shared" si="86"/>
        <v>100.87740131921214</v>
      </c>
      <c r="AH33" s="55">
        <f t="shared" si="86"/>
        <v>101.07192558770134</v>
      </c>
      <c r="AI33" s="53">
        <f t="shared" si="86"/>
        <v>101.26841437912124</v>
      </c>
      <c r="AJ33" s="51">
        <f t="shared" si="86"/>
        <v>100.97482277789214</v>
      </c>
      <c r="AK33" s="55">
        <f t="shared" si="86"/>
        <v>101.1710826511077</v>
      </c>
      <c r="AL33" s="53">
        <f t="shared" si="86"/>
        <v>101.2669903881207</v>
      </c>
      <c r="AM33" s="51">
        <f t="shared" si="86"/>
        <v>100.97432023896648</v>
      </c>
      <c r="AN33" s="55">
        <f t="shared" si="86"/>
        <v>101.26810122563008</v>
      </c>
      <c r="AO33" s="53">
        <f t="shared" si="86"/>
        <v>101.2668847824054</v>
      </c>
      <c r="AP33" s="68">
        <f t="shared" si="83"/>
        <v>109.11026576690638</v>
      </c>
      <c r="AQ33" s="68">
        <f t="shared" si="84"/>
        <v>111.48759347874564</v>
      </c>
      <c r="AR33" s="68">
        <f t="shared" si="85"/>
        <v>112.59091915093244</v>
      </c>
    </row>
    <row r="34" spans="1:44">
      <c r="A34" s="18" t="s">
        <v>43</v>
      </c>
      <c r="B34" s="19"/>
      <c r="C34" s="51"/>
      <c r="D34" s="55"/>
      <c r="E34" s="53"/>
      <c r="F34" s="54"/>
      <c r="G34" s="55"/>
      <c r="H34" s="53"/>
      <c r="I34" s="51"/>
      <c r="J34" s="55"/>
      <c r="K34" s="53"/>
      <c r="L34" s="51"/>
      <c r="M34" s="55"/>
      <c r="N34" s="53"/>
      <c r="O34" s="51"/>
      <c r="P34" s="55"/>
      <c r="Q34" s="53"/>
      <c r="R34" s="51"/>
      <c r="S34" s="55"/>
      <c r="T34" s="53"/>
      <c r="U34" s="51"/>
      <c r="V34" s="55"/>
      <c r="W34" s="53"/>
      <c r="X34" s="51"/>
      <c r="Y34" s="55"/>
      <c r="Z34" s="53"/>
      <c r="AA34" s="51"/>
      <c r="AB34" s="55"/>
      <c r="AC34" s="53"/>
      <c r="AD34" s="51"/>
      <c r="AE34" s="55"/>
      <c r="AF34" s="53"/>
      <c r="AG34" s="51"/>
      <c r="AH34" s="55"/>
      <c r="AI34" s="53"/>
      <c r="AJ34" s="51"/>
      <c r="AK34" s="55"/>
      <c r="AL34" s="53"/>
      <c r="AM34" s="51"/>
      <c r="AN34" s="55"/>
      <c r="AO34" s="53"/>
      <c r="AP34" s="48"/>
      <c r="AQ34" s="49"/>
      <c r="AR34" s="49"/>
    </row>
    <row r="35" spans="1:44" ht="33.6">
      <c r="A35" s="50" t="s">
        <v>44</v>
      </c>
      <c r="B35" s="43" t="s">
        <v>45</v>
      </c>
      <c r="C35" s="28">
        <v>264454</v>
      </c>
      <c r="D35" s="29">
        <v>286278.46999999997</v>
      </c>
      <c r="E35" s="30">
        <v>248874.59</v>
      </c>
      <c r="F35" s="31">
        <v>265621.34000000003</v>
      </c>
      <c r="G35" s="29">
        <v>268019.09000000003</v>
      </c>
      <c r="H35" s="30">
        <v>268730.2</v>
      </c>
      <c r="I35" s="28">
        <v>281041.74</v>
      </c>
      <c r="J35" s="29">
        <v>287892.08</v>
      </c>
      <c r="K35" s="30">
        <v>289260.3</v>
      </c>
      <c r="L35" s="28">
        <v>300734.40000000002</v>
      </c>
      <c r="M35" s="29">
        <v>314682.40999999997</v>
      </c>
      <c r="N35" s="30">
        <v>316982.09999999998</v>
      </c>
      <c r="O35" s="28">
        <v>313750.2</v>
      </c>
      <c r="P35" s="29">
        <v>328791.5</v>
      </c>
      <c r="Q35" s="30">
        <v>330982.09999999998</v>
      </c>
      <c r="R35" s="28">
        <v>330798.40000000002</v>
      </c>
      <c r="S35" s="29">
        <v>346764.3</v>
      </c>
      <c r="T35" s="30">
        <v>348373.5</v>
      </c>
      <c r="U35" s="28">
        <v>345541.2</v>
      </c>
      <c r="V35" s="29">
        <v>361691.6</v>
      </c>
      <c r="W35" s="30">
        <v>363157.9</v>
      </c>
      <c r="X35" s="28">
        <v>363675.8</v>
      </c>
      <c r="Y35" s="29">
        <v>380957.3</v>
      </c>
      <c r="Z35" s="30">
        <v>382214.8</v>
      </c>
      <c r="AA35" s="28">
        <v>379675.8</v>
      </c>
      <c r="AB35" s="29">
        <v>397762.8</v>
      </c>
      <c r="AC35" s="30">
        <v>399328.6</v>
      </c>
      <c r="AD35" s="28">
        <v>398756.8</v>
      </c>
      <c r="AE35" s="29">
        <v>417851.2</v>
      </c>
      <c r="AF35" s="30">
        <v>419513.8</v>
      </c>
      <c r="AG35" s="28">
        <v>419754.9</v>
      </c>
      <c r="AH35" s="29">
        <v>439657.2</v>
      </c>
      <c r="AI35" s="30">
        <v>441216.7</v>
      </c>
      <c r="AJ35" s="28">
        <v>438054.9</v>
      </c>
      <c r="AK35" s="29">
        <v>459057.6</v>
      </c>
      <c r="AL35" s="30">
        <v>460578.1</v>
      </c>
      <c r="AM35" s="28">
        <v>459558.40000000002</v>
      </c>
      <c r="AN35" s="29">
        <v>481951.2</v>
      </c>
      <c r="AO35" s="30">
        <v>482555.6</v>
      </c>
      <c r="AP35" s="32">
        <f>IF((ISERROR(AM35/$D35)),0,(AM35/$D35)*100)</f>
        <v>160.52845329234856</v>
      </c>
      <c r="AQ35" s="32">
        <f>IF((ISERROR(AN35/$D35)),0,(AN35/$D35)*100)</f>
        <v>168.35048755150888</v>
      </c>
      <c r="AR35" s="32">
        <f>IF((ISERROR(AO35/$D35)),0,(AO35/$D35)*100)</f>
        <v>168.5616106583216</v>
      </c>
    </row>
    <row r="36" spans="1:44" ht="33.6">
      <c r="A36" s="56" t="s">
        <v>46</v>
      </c>
      <c r="B36" s="43" t="s">
        <v>47</v>
      </c>
      <c r="C36" s="69">
        <v>102.3</v>
      </c>
      <c r="D36" s="70">
        <f>IF(ISERROR(((D35/C35)/(D37/100))*100),0,(((D35/C35)/(D37/100))*100))</f>
        <v>96.395950699235001</v>
      </c>
      <c r="E36" s="71">
        <f>IF(ISERROR(((E35/D35)/(E37/100))*100),0,(((E35/D35)/(E37/100))*100))</f>
        <v>85.481260412089128</v>
      </c>
      <c r="F36" s="54">
        <f>IF(ISERROR(((F35/E35)/(F37/100))*100),0,(((F35/E35)/(F37/100))*100))</f>
        <v>101.84064074168306</v>
      </c>
      <c r="G36" s="55">
        <f>IF(ISERROR(((G35/E35)/(G37/100))*100),0,(((G35/E35)/(G37/100))*100))</f>
        <v>102.956432642477</v>
      </c>
      <c r="H36" s="53">
        <f>IF(ISERROR(((H35/E35)/(H37/100))*100),0,(((H35/E35)/(H37/100))*100))</f>
        <v>103.13100171802762</v>
      </c>
      <c r="I36" s="51">
        <f>IF(ISERROR(((I35/F35)/(I37/100))*100),0,(((I35/F35)/(I37/100))*100))</f>
        <v>101.5406977452042</v>
      </c>
      <c r="J36" s="55">
        <f>IF(ISERROR(((J35/G35)/(J37/100))*100),0,(((J35/G35)/(J37/100))*100))</f>
        <v>103.08518868746013</v>
      </c>
      <c r="K36" s="53">
        <f>IF(ISERROR(((K35/H35)/(K37/100))*100),0,(((K35/H35)/(K37/100))*100))</f>
        <v>103.20198449182824</v>
      </c>
      <c r="L36" s="51">
        <f t="shared" ref="L36:AO36" si="87">IF(ISERROR(((L35/I35)/(L37/100))*100),0,(((L35/I35)/(L37/100))*100))</f>
        <v>102.69388025645488</v>
      </c>
      <c r="M36" s="55">
        <f t="shared" si="87"/>
        <v>105.00065798618208</v>
      </c>
      <c r="N36" s="53">
        <f t="shared" si="87"/>
        <v>105.06585463954102</v>
      </c>
      <c r="O36" s="51">
        <f t="shared" si="87"/>
        <v>100.41193940678839</v>
      </c>
      <c r="P36" s="55">
        <f t="shared" si="87"/>
        <v>100.46499678101584</v>
      </c>
      <c r="Q36" s="53">
        <f t="shared" si="87"/>
        <v>100.69108310520802</v>
      </c>
      <c r="R36" s="51">
        <f t="shared" si="87"/>
        <v>101.18395948111689</v>
      </c>
      <c r="S36" s="55">
        <f t="shared" si="87"/>
        <v>101.40992438626348</v>
      </c>
      <c r="T36" s="53">
        <f t="shared" si="87"/>
        <v>101.49901981737803</v>
      </c>
      <c r="U36" s="51">
        <f t="shared" si="87"/>
        <v>100.24638441436713</v>
      </c>
      <c r="V36" s="55">
        <f t="shared" si="87"/>
        <v>100.2930188071219</v>
      </c>
      <c r="W36" s="53">
        <f t="shared" si="87"/>
        <v>100.52443201336416</v>
      </c>
      <c r="X36" s="51">
        <f t="shared" si="87"/>
        <v>101.00592419473836</v>
      </c>
      <c r="Y36" s="55">
        <f t="shared" si="87"/>
        <v>101.27553312099209</v>
      </c>
      <c r="Z36" s="53">
        <f t="shared" si="87"/>
        <v>101.49233567778357</v>
      </c>
      <c r="AA36" s="51">
        <f t="shared" si="87"/>
        <v>100.19148068305621</v>
      </c>
      <c r="AB36" s="55">
        <f t="shared" si="87"/>
        <v>100.39556421920011</v>
      </c>
      <c r="AC36" s="53">
        <f t="shared" si="87"/>
        <v>100.74979230655087</v>
      </c>
      <c r="AD36" s="51">
        <f t="shared" si="87"/>
        <v>100.7923257415639</v>
      </c>
      <c r="AE36" s="55">
        <f t="shared" si="87"/>
        <v>101.00994864275896</v>
      </c>
      <c r="AF36" s="53">
        <f t="shared" si="87"/>
        <v>101.30644595536057</v>
      </c>
      <c r="AG36" s="51">
        <f t="shared" si="87"/>
        <v>101.02292839773655</v>
      </c>
      <c r="AH36" s="55">
        <f t="shared" si="87"/>
        <v>101.1717347448823</v>
      </c>
      <c r="AI36" s="53">
        <f t="shared" si="87"/>
        <v>101.42077715199478</v>
      </c>
      <c r="AJ36" s="51">
        <f t="shared" si="87"/>
        <v>100.15325052393511</v>
      </c>
      <c r="AK36" s="55">
        <f t="shared" si="87"/>
        <v>100.39674966349656</v>
      </c>
      <c r="AL36" s="53">
        <f t="shared" si="87"/>
        <v>100.66362956233506</v>
      </c>
      <c r="AM36" s="51">
        <f t="shared" si="87"/>
        <v>100.68028752138079</v>
      </c>
      <c r="AN36" s="55">
        <f t="shared" si="87"/>
        <v>100.94912171906432</v>
      </c>
      <c r="AO36" s="53">
        <f t="shared" si="87"/>
        <v>101.03348175827173</v>
      </c>
      <c r="AP36" s="68">
        <f t="shared" ref="AP36:AP37" si="88">$E36*F36*I36*L36*O36*R36*U36*X36*AA36*AD36*AG36*AJ36*AM36/1E+24</f>
        <v>96.067623749685893</v>
      </c>
      <c r="AQ36" s="68">
        <f t="shared" ref="AQ36:AQ37" si="89">$E36*G36*J36*M36*P36*S36*V36*Y36*AB36*AE36*AH36*AK36*AN36/1E+24</f>
        <v>102.50457252762305</v>
      </c>
      <c r="AR36" s="68">
        <f t="shared" ref="AR36:AR37" si="90">$E36*H36*K36*N36*Q36*T36*W36*Z36*AC36*AF36*AI36*AL36*AO36/1E+24</f>
        <v>104.93336825065255</v>
      </c>
    </row>
    <row r="37" spans="1:44">
      <c r="A37" s="56" t="s">
        <v>48</v>
      </c>
      <c r="B37" s="43" t="s">
        <v>49</v>
      </c>
      <c r="C37" s="28">
        <v>111.6</v>
      </c>
      <c r="D37" s="29">
        <v>112.3</v>
      </c>
      <c r="E37" s="30">
        <v>101.7</v>
      </c>
      <c r="F37" s="31">
        <v>104.8</v>
      </c>
      <c r="G37" s="29">
        <v>104.6</v>
      </c>
      <c r="H37" s="30">
        <v>104.7</v>
      </c>
      <c r="I37" s="31">
        <v>104.2</v>
      </c>
      <c r="J37" s="29">
        <v>104.2</v>
      </c>
      <c r="K37" s="30">
        <v>104.3</v>
      </c>
      <c r="L37" s="31">
        <v>104.2</v>
      </c>
      <c r="M37" s="29">
        <v>104.1</v>
      </c>
      <c r="N37" s="30">
        <v>104.3</v>
      </c>
      <c r="O37" s="31">
        <v>103.9</v>
      </c>
      <c r="P37" s="29">
        <v>104</v>
      </c>
      <c r="Q37" s="30">
        <v>103.7</v>
      </c>
      <c r="R37" s="31">
        <v>104.2</v>
      </c>
      <c r="S37" s="29">
        <v>104</v>
      </c>
      <c r="T37" s="30">
        <v>103.7</v>
      </c>
      <c r="U37" s="31">
        <v>104.2</v>
      </c>
      <c r="V37" s="29">
        <v>104</v>
      </c>
      <c r="W37" s="30">
        <v>103.7</v>
      </c>
      <c r="X37" s="31">
        <v>104.2</v>
      </c>
      <c r="Y37" s="29">
        <v>104</v>
      </c>
      <c r="Z37" s="30">
        <v>103.7</v>
      </c>
      <c r="AA37" s="31">
        <v>104.2</v>
      </c>
      <c r="AB37" s="29">
        <v>104</v>
      </c>
      <c r="AC37" s="30">
        <v>103.7</v>
      </c>
      <c r="AD37" s="31">
        <v>104.2</v>
      </c>
      <c r="AE37" s="29">
        <v>104</v>
      </c>
      <c r="AF37" s="30">
        <v>103.7</v>
      </c>
      <c r="AG37" s="31">
        <v>104.2</v>
      </c>
      <c r="AH37" s="29">
        <v>104</v>
      </c>
      <c r="AI37" s="30">
        <v>103.7</v>
      </c>
      <c r="AJ37" s="31">
        <v>104.2</v>
      </c>
      <c r="AK37" s="29">
        <v>104</v>
      </c>
      <c r="AL37" s="30">
        <v>103.7</v>
      </c>
      <c r="AM37" s="31">
        <v>104.2</v>
      </c>
      <c r="AN37" s="29">
        <v>104</v>
      </c>
      <c r="AO37" s="30">
        <v>103.7</v>
      </c>
      <c r="AP37" s="68">
        <f t="shared" si="88"/>
        <v>167.09943165724806</v>
      </c>
      <c r="AQ37" s="68">
        <f t="shared" si="89"/>
        <v>164.23705147996358</v>
      </c>
      <c r="AR37" s="68">
        <f t="shared" si="90"/>
        <v>160.63680549706694</v>
      </c>
    </row>
    <row r="38" spans="1:44">
      <c r="A38" s="82" t="s">
        <v>50</v>
      </c>
      <c r="B38" s="83"/>
      <c r="C38" s="51"/>
      <c r="D38" s="52"/>
      <c r="E38" s="53"/>
      <c r="F38" s="54"/>
      <c r="G38" s="55"/>
      <c r="H38" s="53"/>
      <c r="I38" s="51"/>
      <c r="J38" s="55"/>
      <c r="K38" s="53"/>
      <c r="L38" s="51"/>
      <c r="M38" s="55"/>
      <c r="N38" s="53"/>
      <c r="O38" s="51"/>
      <c r="P38" s="55"/>
      <c r="Q38" s="84"/>
      <c r="R38" s="85"/>
      <c r="S38" s="86"/>
      <c r="T38" s="53"/>
      <c r="U38" s="85"/>
      <c r="V38" s="86"/>
      <c r="W38" s="84"/>
      <c r="X38" s="85"/>
      <c r="Y38" s="86"/>
      <c r="Z38" s="53"/>
      <c r="AA38" s="51"/>
      <c r="AB38" s="55"/>
      <c r="AC38" s="53"/>
      <c r="AD38" s="51"/>
      <c r="AE38" s="55"/>
      <c r="AF38" s="53"/>
      <c r="AG38" s="51"/>
      <c r="AH38" s="55"/>
      <c r="AI38" s="53"/>
      <c r="AJ38" s="51"/>
      <c r="AK38" s="55"/>
      <c r="AL38" s="53"/>
      <c r="AM38" s="51"/>
      <c r="AN38" s="55"/>
      <c r="AO38" s="53"/>
      <c r="AP38" s="48"/>
      <c r="AQ38" s="49"/>
      <c r="AR38" s="49"/>
    </row>
    <row r="39" spans="1:44" s="1" customFormat="1" ht="33.6">
      <c r="A39" s="155" t="s">
        <v>51</v>
      </c>
      <c r="B39" s="87" t="s">
        <v>52</v>
      </c>
      <c r="C39" s="69">
        <v>0.54600000000000004</v>
      </c>
      <c r="D39" s="88">
        <v>0.53800000000000003</v>
      </c>
      <c r="E39" s="89">
        <v>0.54</v>
      </c>
      <c r="F39" s="90">
        <v>0.56000000000000005</v>
      </c>
      <c r="G39" s="88">
        <v>0.57999999999999996</v>
      </c>
      <c r="H39" s="89">
        <v>0.58199999999999996</v>
      </c>
      <c r="I39" s="69">
        <v>0.57999999999999996</v>
      </c>
      <c r="J39" s="88">
        <v>0.6</v>
      </c>
      <c r="K39" s="89">
        <v>0.60499999999999998</v>
      </c>
      <c r="L39" s="69">
        <v>0.6</v>
      </c>
      <c r="M39" s="88">
        <v>0.61</v>
      </c>
      <c r="N39" s="89">
        <v>0.61699999999999999</v>
      </c>
      <c r="O39" s="69">
        <v>0.60699999999999998</v>
      </c>
      <c r="P39" s="88">
        <v>0.62</v>
      </c>
      <c r="Q39" s="89">
        <v>0.63</v>
      </c>
      <c r="R39" s="69">
        <v>0.61699999999999999</v>
      </c>
      <c r="S39" s="88">
        <v>0.63200000000000001</v>
      </c>
      <c r="T39" s="89">
        <v>0.64300000000000002</v>
      </c>
      <c r="U39" s="69">
        <v>0.629</v>
      </c>
      <c r="V39" s="88">
        <v>0.64500000000000002</v>
      </c>
      <c r="W39" s="89">
        <v>0.66</v>
      </c>
      <c r="X39" s="69">
        <v>0.64100000000000001</v>
      </c>
      <c r="Y39" s="88">
        <v>0.65900000000000003</v>
      </c>
      <c r="Z39" s="89">
        <v>0.67600000000000005</v>
      </c>
      <c r="AA39" s="69">
        <v>0.65500000000000003</v>
      </c>
      <c r="AB39" s="88">
        <v>0.67800000000000005</v>
      </c>
      <c r="AC39" s="89">
        <v>0.69699999999999995</v>
      </c>
      <c r="AD39" s="69">
        <v>0.66400000000000003</v>
      </c>
      <c r="AE39" s="88">
        <v>0.69</v>
      </c>
      <c r="AF39" s="89">
        <v>0.71499999999999997</v>
      </c>
      <c r="AG39" s="69">
        <v>0.67500000000000004</v>
      </c>
      <c r="AH39" s="88">
        <v>0.70299999999999996</v>
      </c>
      <c r="AI39" s="89">
        <v>0.73099999999999998</v>
      </c>
      <c r="AJ39" s="69">
        <v>0.68899999999999995</v>
      </c>
      <c r="AK39" s="88">
        <v>0.72</v>
      </c>
      <c r="AL39" s="89">
        <v>0.753</v>
      </c>
      <c r="AM39" s="69">
        <v>0.70499999999999996</v>
      </c>
      <c r="AN39" s="88">
        <v>0.74099999999999999</v>
      </c>
      <c r="AO39" s="89">
        <v>0.77600000000000002</v>
      </c>
      <c r="AP39" s="32">
        <f>IF((ISERROR(AM39/$D39)),0,(AM39/$D39)*100)</f>
        <v>131.04089219330854</v>
      </c>
      <c r="AQ39" s="32">
        <f>IF((ISERROR(AN39/$D39)),0,(AN39/$D39)*100)</f>
        <v>137.73234200743494</v>
      </c>
      <c r="AR39" s="32">
        <f>IF((ISERROR(AO39/$D39)),0,(AO39/$D39)*100)</f>
        <v>144.23791821561338</v>
      </c>
    </row>
    <row r="40" spans="1:44" s="93" customFormat="1">
      <c r="A40" s="155"/>
      <c r="B40" s="33" t="s">
        <v>49</v>
      </c>
      <c r="C40" s="34">
        <v>179.6</v>
      </c>
      <c r="D40" s="35">
        <f>IF((ISERROR(D39/C39)),0,(D39/C39)*100)</f>
        <v>98.534798534798526</v>
      </c>
      <c r="E40" s="36">
        <f>IF((ISERROR(E39/D39)),0,(E39/D39)*100)</f>
        <v>100.37174721189589</v>
      </c>
      <c r="F40" s="37">
        <f>IF((ISERROR(F39/E39)),0,(F39/E39)*100)</f>
        <v>103.7037037037037</v>
      </c>
      <c r="G40" s="38">
        <f>IF((ISERROR(G39/E39)),0,(G39/E39)*100)</f>
        <v>107.40740740740739</v>
      </c>
      <c r="H40" s="36">
        <f t="shared" ref="H40:AO40" si="91">IF((ISERROR(H39/E39)),0,(H39/E39)*100)</f>
        <v>107.77777777777777</v>
      </c>
      <c r="I40" s="39">
        <f t="shared" si="91"/>
        <v>103.57142857142856</v>
      </c>
      <c r="J40" s="38">
        <f t="shared" si="91"/>
        <v>103.44827586206897</v>
      </c>
      <c r="K40" s="36">
        <f t="shared" si="91"/>
        <v>103.95189003436427</v>
      </c>
      <c r="L40" s="39">
        <f t="shared" si="91"/>
        <v>103.44827586206897</v>
      </c>
      <c r="M40" s="38">
        <f t="shared" si="91"/>
        <v>101.66666666666666</v>
      </c>
      <c r="N40" s="36">
        <f t="shared" si="91"/>
        <v>101.98347107438018</v>
      </c>
      <c r="O40" s="39">
        <f t="shared" si="91"/>
        <v>101.16666666666667</v>
      </c>
      <c r="P40" s="38">
        <f t="shared" si="91"/>
        <v>101.63934426229508</v>
      </c>
      <c r="Q40" s="36">
        <f t="shared" si="91"/>
        <v>102.10696920583469</v>
      </c>
      <c r="R40" s="39">
        <f t="shared" si="91"/>
        <v>101.64744645799011</v>
      </c>
      <c r="S40" s="38">
        <f t="shared" si="91"/>
        <v>101.93548387096773</v>
      </c>
      <c r="T40" s="36">
        <f t="shared" si="91"/>
        <v>102.06349206349205</v>
      </c>
      <c r="U40" s="39">
        <f t="shared" si="91"/>
        <v>101.94489465153971</v>
      </c>
      <c r="V40" s="38">
        <f t="shared" si="91"/>
        <v>102.05696202531647</v>
      </c>
      <c r="W40" s="36">
        <f t="shared" si="91"/>
        <v>102.6438569206843</v>
      </c>
      <c r="X40" s="39">
        <f t="shared" si="91"/>
        <v>101.90779014308427</v>
      </c>
      <c r="Y40" s="38">
        <f t="shared" si="91"/>
        <v>102.17054263565892</v>
      </c>
      <c r="Z40" s="36">
        <f t="shared" si="91"/>
        <v>102.42424242424242</v>
      </c>
      <c r="AA40" s="39">
        <f t="shared" si="91"/>
        <v>102.18408736349454</v>
      </c>
      <c r="AB40" s="38">
        <f t="shared" si="91"/>
        <v>102.88315629742033</v>
      </c>
      <c r="AC40" s="36">
        <f t="shared" si="91"/>
        <v>103.10650887573962</v>
      </c>
      <c r="AD40" s="39">
        <f t="shared" si="91"/>
        <v>101.37404580152672</v>
      </c>
      <c r="AE40" s="38">
        <f t="shared" si="91"/>
        <v>101.76991150442475</v>
      </c>
      <c r="AF40" s="36">
        <f t="shared" si="91"/>
        <v>102.58249641319944</v>
      </c>
      <c r="AG40" s="39">
        <f t="shared" si="91"/>
        <v>101.6566265060241</v>
      </c>
      <c r="AH40" s="38">
        <f t="shared" si="91"/>
        <v>101.8840579710145</v>
      </c>
      <c r="AI40" s="36">
        <f t="shared" si="91"/>
        <v>102.23776223776224</v>
      </c>
      <c r="AJ40" s="39">
        <f t="shared" si="91"/>
        <v>102.07407407407405</v>
      </c>
      <c r="AK40" s="38">
        <f t="shared" si="91"/>
        <v>102.41820768136559</v>
      </c>
      <c r="AL40" s="36">
        <f t="shared" si="91"/>
        <v>103.00957592339262</v>
      </c>
      <c r="AM40" s="39">
        <f t="shared" si="91"/>
        <v>102.32220609579102</v>
      </c>
      <c r="AN40" s="38">
        <f t="shared" si="91"/>
        <v>102.91666666666669</v>
      </c>
      <c r="AO40" s="36">
        <f t="shared" si="91"/>
        <v>103.05444887118193</v>
      </c>
      <c r="AP40" s="91"/>
      <c r="AQ40" s="92"/>
      <c r="AR40" s="92"/>
    </row>
    <row r="41" spans="1:44">
      <c r="A41" s="18" t="s">
        <v>53</v>
      </c>
      <c r="B41" s="94"/>
      <c r="C41" s="51"/>
      <c r="D41" s="52"/>
      <c r="E41" s="53"/>
      <c r="F41" s="54"/>
      <c r="G41" s="55"/>
      <c r="H41" s="53"/>
      <c r="I41" s="51"/>
      <c r="J41" s="55"/>
      <c r="K41" s="53"/>
      <c r="L41" s="51"/>
      <c r="M41" s="55"/>
      <c r="N41" s="53"/>
      <c r="O41" s="51"/>
      <c r="P41" s="55"/>
      <c r="Q41" s="53"/>
      <c r="R41" s="51"/>
      <c r="S41" s="55"/>
      <c r="T41" s="53"/>
      <c r="U41" s="51"/>
      <c r="V41" s="55"/>
      <c r="W41" s="53"/>
      <c r="X41" s="51"/>
      <c r="Y41" s="55"/>
      <c r="Z41" s="53"/>
      <c r="AA41" s="51"/>
      <c r="AB41" s="55"/>
      <c r="AC41" s="53"/>
      <c r="AD41" s="51"/>
      <c r="AE41" s="55"/>
      <c r="AF41" s="53"/>
      <c r="AG41" s="51"/>
      <c r="AH41" s="55"/>
      <c r="AI41" s="53"/>
      <c r="AJ41" s="51"/>
      <c r="AK41" s="55"/>
      <c r="AL41" s="53"/>
      <c r="AM41" s="51"/>
      <c r="AN41" s="55"/>
      <c r="AO41" s="53"/>
      <c r="AP41" s="48"/>
      <c r="AQ41" s="49"/>
      <c r="AR41" s="49"/>
    </row>
    <row r="42" spans="1:44" s="1" customFormat="1" ht="50.4">
      <c r="A42" s="118" t="s">
        <v>75</v>
      </c>
      <c r="B42" s="119" t="s">
        <v>54</v>
      </c>
      <c r="C42" s="120">
        <v>107.03</v>
      </c>
      <c r="D42" s="121">
        <v>114.65</v>
      </c>
      <c r="E42" s="122">
        <v>107.50976563668411</v>
      </c>
      <c r="F42" s="123">
        <v>105.95196435325934</v>
      </c>
      <c r="G42" s="124">
        <v>105.67764234608755</v>
      </c>
      <c r="H42" s="125">
        <v>105.4227167782792</v>
      </c>
      <c r="I42" s="126">
        <v>105.1145874113502</v>
      </c>
      <c r="J42" s="124">
        <v>104.74025239362362</v>
      </c>
      <c r="K42" s="125">
        <v>104.53059373310198</v>
      </c>
      <c r="L42" s="126">
        <v>105.2</v>
      </c>
      <c r="M42" s="124">
        <v>104.6</v>
      </c>
      <c r="N42" s="125">
        <v>104.19878251207147</v>
      </c>
      <c r="O42" s="126">
        <v>104.2</v>
      </c>
      <c r="P42" s="124">
        <v>104</v>
      </c>
      <c r="Q42" s="125">
        <v>103.7</v>
      </c>
      <c r="R42" s="126">
        <v>104.2</v>
      </c>
      <c r="S42" s="124">
        <v>104</v>
      </c>
      <c r="T42" s="125">
        <v>103.7</v>
      </c>
      <c r="U42" s="126">
        <v>104.2</v>
      </c>
      <c r="V42" s="124">
        <v>104</v>
      </c>
      <c r="W42" s="125">
        <v>103.7</v>
      </c>
      <c r="X42" s="126">
        <v>104.2</v>
      </c>
      <c r="Y42" s="124">
        <v>104</v>
      </c>
      <c r="Z42" s="125">
        <v>103.7</v>
      </c>
      <c r="AA42" s="126">
        <v>104.2</v>
      </c>
      <c r="AB42" s="124">
        <v>104</v>
      </c>
      <c r="AC42" s="125">
        <v>103.7</v>
      </c>
      <c r="AD42" s="126">
        <v>104.2</v>
      </c>
      <c r="AE42" s="124">
        <v>104</v>
      </c>
      <c r="AF42" s="125">
        <v>103.7</v>
      </c>
      <c r="AG42" s="126">
        <v>104.2</v>
      </c>
      <c r="AH42" s="124">
        <v>104</v>
      </c>
      <c r="AI42" s="125">
        <v>103.7</v>
      </c>
      <c r="AJ42" s="126">
        <v>104.2</v>
      </c>
      <c r="AK42" s="124">
        <v>104</v>
      </c>
      <c r="AL42" s="125">
        <v>103.7</v>
      </c>
      <c r="AM42" s="126">
        <v>104.2</v>
      </c>
      <c r="AN42" s="124">
        <v>104</v>
      </c>
      <c r="AO42" s="125">
        <v>103.7</v>
      </c>
      <c r="AP42" s="127">
        <f>$E42*F42*I42*L42*O42*R42*U42*X42*AA42*AD42*AG42*AJ42*AM42/1E+24</f>
        <v>182.40852374538974</v>
      </c>
      <c r="AQ42" s="127">
        <f t="shared" ref="AQ42" si="92">$E42*G42*J42*M42*P42*S42*V42*Y42*AB42*AE42*AH42*AK42*AN42/1E+24</f>
        <v>177.16437036558875</v>
      </c>
      <c r="AR42" s="127">
        <f t="shared" ref="AR42" si="93">$E42*H42*K42*N42*Q42*T42*W42*Z42*AC42*AF42*AI42*AL42*AO42/1E+24</f>
        <v>171.19733047837616</v>
      </c>
    </row>
    <row r="43" spans="1:44" s="1" customFormat="1" ht="33.6">
      <c r="A43" s="154" t="s">
        <v>55</v>
      </c>
      <c r="B43" s="98" t="s">
        <v>45</v>
      </c>
      <c r="C43" s="28">
        <v>826882.04</v>
      </c>
      <c r="D43" s="29">
        <v>895171.71</v>
      </c>
      <c r="E43" s="53">
        <f>D43*E44/100*E45/100</f>
        <v>962939.78531715553</v>
      </c>
      <c r="F43" s="54">
        <f>E43*F44/100*F45/100</f>
        <v>1033939.26156816</v>
      </c>
      <c r="G43" s="55">
        <f>E43*G44/100*G45/100</f>
        <v>1034072.1472585336</v>
      </c>
      <c r="H43" s="53">
        <f>E43*H44/100*H45/100</f>
        <v>1034222.3658650436</v>
      </c>
      <c r="I43" s="51">
        <f>F43*I44/100*I45/100</f>
        <v>1101883.5462028503</v>
      </c>
      <c r="J43" s="55">
        <f>G43*J44/100*J45/100</f>
        <v>1102161.6618669191</v>
      </c>
      <c r="K43" s="53">
        <f>H43*K44/100*K45/100</f>
        <v>1102402.4411123306</v>
      </c>
      <c r="L43" s="51">
        <f t="shared" ref="L43:AO43" si="94">I43*L44/100*L45/100</f>
        <v>1176608.8807721427</v>
      </c>
      <c r="M43" s="55">
        <f>J43*M44/100*M45/100</f>
        <v>1177097.633257251</v>
      </c>
      <c r="N43" s="53">
        <f t="shared" si="94"/>
        <v>1177438.5656690823</v>
      </c>
      <c r="O43" s="51">
        <f t="shared" si="94"/>
        <v>1245642.8770248059</v>
      </c>
      <c r="P43" s="55">
        <f t="shared" si="94"/>
        <v>1252337.7139750547</v>
      </c>
      <c r="Q43" s="53">
        <f>N43*Q44/100*Q45/100</f>
        <v>1253970.894999007</v>
      </c>
      <c r="R43" s="51">
        <f t="shared" si="94"/>
        <v>1318758.3769775308</v>
      </c>
      <c r="S43" s="55">
        <f t="shared" si="94"/>
        <v>1333689.5718748744</v>
      </c>
      <c r="T43" s="53">
        <f t="shared" si="94"/>
        <v>1335477.7492030477</v>
      </c>
      <c r="U43" s="51">
        <f t="shared" si="94"/>
        <v>1398880.8609291774</v>
      </c>
      <c r="V43" s="55">
        <f t="shared" si="94"/>
        <v>1421713.0836186162</v>
      </c>
      <c r="W43" s="53">
        <f t="shared" si="94"/>
        <v>1423667.3578494203</v>
      </c>
      <c r="X43" s="51">
        <f t="shared" si="94"/>
        <v>1485328.9003728789</v>
      </c>
      <c r="Y43" s="55">
        <f t="shared" si="94"/>
        <v>1517024.7287444081</v>
      </c>
      <c r="Z43" s="53">
        <f t="shared" si="94"/>
        <v>1519156.9985424543</v>
      </c>
      <c r="AA43" s="51">
        <f t="shared" si="94"/>
        <v>1570928.4049013681</v>
      </c>
      <c r="AB43" s="55">
        <f t="shared" si="94"/>
        <v>1612415.2436878567</v>
      </c>
      <c r="AC43" s="53">
        <f t="shared" si="94"/>
        <v>1614749.9526757381</v>
      </c>
      <c r="AD43" s="51">
        <f t="shared" si="94"/>
        <v>1658187.1940800196</v>
      </c>
      <c r="AE43" s="55">
        <f t="shared" si="94"/>
        <v>1712094.7540526399</v>
      </c>
      <c r="AF43" s="53">
        <f t="shared" si="94"/>
        <v>1713009.1020460094</v>
      </c>
      <c r="AG43" s="51">
        <f t="shared" si="94"/>
        <v>1752020.6910186198</v>
      </c>
      <c r="AH43" s="55">
        <f t="shared" si="94"/>
        <v>1819718.7423871425</v>
      </c>
      <c r="AI43" s="53">
        <f t="shared" si="94"/>
        <v>1820777.930673928</v>
      </c>
      <c r="AJ43" s="51">
        <f t="shared" si="94"/>
        <v>1852989.6434420231</v>
      </c>
      <c r="AK43" s="55">
        <f t="shared" si="94"/>
        <v>1936002.4094631658</v>
      </c>
      <c r="AL43" s="53">
        <f t="shared" si="94"/>
        <v>1937216.6793405255</v>
      </c>
      <c r="AM43" s="51">
        <f t="shared" si="94"/>
        <v>1959777.4365935868</v>
      </c>
      <c r="AN43" s="55">
        <f t="shared" si="94"/>
        <v>2059716.8354326808</v>
      </c>
      <c r="AO43" s="53">
        <f t="shared" si="94"/>
        <v>2061101.6859843521</v>
      </c>
      <c r="AP43" s="32">
        <f>IF((ISERROR(AM43/$D43)),0,(AM43/$D43)*100)</f>
        <v>218.92754369925149</v>
      </c>
      <c r="AQ43" s="32">
        <f>IF((ISERROR(AN43/$D43)),0,(AN43/$D43)*100)</f>
        <v>230.09181505888751</v>
      </c>
      <c r="AR43" s="32">
        <f>IF((ISERROR(AO43/$D43)),0,(AO43/$D43)*100)</f>
        <v>230.24651728374573</v>
      </c>
    </row>
    <row r="44" spans="1:44" s="1" customFormat="1" ht="33.6">
      <c r="A44" s="154"/>
      <c r="B44" s="98" t="s">
        <v>47</v>
      </c>
      <c r="C44" s="28">
        <v>104.66</v>
      </c>
      <c r="D44" s="29">
        <v>93.01</v>
      </c>
      <c r="E44" s="30">
        <v>101.005070022194</v>
      </c>
      <c r="F44" s="31">
        <v>101.2</v>
      </c>
      <c r="G44" s="29">
        <v>101.5</v>
      </c>
      <c r="H44" s="30">
        <v>101.9</v>
      </c>
      <c r="I44" s="28">
        <v>101.4</v>
      </c>
      <c r="J44" s="29">
        <v>101.8</v>
      </c>
      <c r="K44" s="30">
        <v>102.1</v>
      </c>
      <c r="L44" s="28">
        <v>101.6</v>
      </c>
      <c r="M44" s="29">
        <v>102.2</v>
      </c>
      <c r="N44" s="30">
        <v>102.6</v>
      </c>
      <c r="O44" s="28">
        <v>101.6</v>
      </c>
      <c r="P44" s="29">
        <v>102.3</v>
      </c>
      <c r="Q44" s="30">
        <v>102.7</v>
      </c>
      <c r="R44" s="28">
        <v>101.7</v>
      </c>
      <c r="S44" s="29">
        <v>102.4</v>
      </c>
      <c r="T44" s="30">
        <v>102.7</v>
      </c>
      <c r="U44" s="28">
        <v>101.8</v>
      </c>
      <c r="V44" s="29">
        <v>102.5</v>
      </c>
      <c r="W44" s="30">
        <v>102.8</v>
      </c>
      <c r="X44" s="28">
        <v>101.9</v>
      </c>
      <c r="Y44" s="29">
        <v>102.6</v>
      </c>
      <c r="Z44" s="30">
        <v>102.9</v>
      </c>
      <c r="AA44" s="28">
        <v>101.5</v>
      </c>
      <c r="AB44" s="29">
        <v>102.2</v>
      </c>
      <c r="AC44" s="30">
        <v>102.5</v>
      </c>
      <c r="AD44" s="28">
        <v>101.3</v>
      </c>
      <c r="AE44" s="29">
        <v>102</v>
      </c>
      <c r="AF44" s="30">
        <v>102.3</v>
      </c>
      <c r="AG44" s="28">
        <v>101.4</v>
      </c>
      <c r="AH44" s="29">
        <v>102.1</v>
      </c>
      <c r="AI44" s="30">
        <v>102.4</v>
      </c>
      <c r="AJ44" s="28">
        <v>101.5</v>
      </c>
      <c r="AK44" s="29">
        <v>102.2</v>
      </c>
      <c r="AL44" s="30">
        <v>102.5</v>
      </c>
      <c r="AM44" s="28">
        <v>101.5</v>
      </c>
      <c r="AN44" s="29">
        <v>102.2</v>
      </c>
      <c r="AO44" s="30">
        <v>102.5</v>
      </c>
      <c r="AP44" s="68">
        <f t="shared" ref="AP44:AP45" si="95">$E44*F44*I44*L44*O44*R44*U44*X44*AA44*AD44*AG44*AJ44*AM44/1E+24</f>
        <v>121.23764715819478</v>
      </c>
      <c r="AQ44" s="68">
        <f t="shared" ref="AQ44:AQ45" si="96">$E44*G44*J44*M44*P44*S44*V44*Y44*AB44*AE44*AH44*AK44*AN44/1E+24</f>
        <v>130.62710677022474</v>
      </c>
      <c r="AR44" s="68">
        <f t="shared" ref="AR44:AR45" si="97">$E44*H44*K44*N44*Q44*T44*W44*Z44*AC44*AF44*AI44*AL44*AO44/1E+24</f>
        <v>135.70224236433143</v>
      </c>
    </row>
    <row r="45" spans="1:44" s="64" customFormat="1">
      <c r="A45" s="128" t="s">
        <v>35</v>
      </c>
      <c r="B45" s="129" t="s">
        <v>49</v>
      </c>
      <c r="C45" s="130">
        <v>108.16</v>
      </c>
      <c r="D45" s="131">
        <v>116.4</v>
      </c>
      <c r="E45" s="132">
        <v>106.5</v>
      </c>
      <c r="F45" s="133">
        <v>106.1</v>
      </c>
      <c r="G45" s="131">
        <v>105.8</v>
      </c>
      <c r="H45" s="132">
        <v>105.4</v>
      </c>
      <c r="I45" s="130">
        <v>105.1</v>
      </c>
      <c r="J45" s="131">
        <v>104.7</v>
      </c>
      <c r="K45" s="132">
        <v>104.4</v>
      </c>
      <c r="L45" s="130">
        <v>105.1</v>
      </c>
      <c r="M45" s="131">
        <v>104.5</v>
      </c>
      <c r="N45" s="132">
        <v>104.1</v>
      </c>
      <c r="O45" s="130">
        <v>104.2</v>
      </c>
      <c r="P45" s="131">
        <v>104</v>
      </c>
      <c r="Q45" s="132">
        <v>103.7</v>
      </c>
      <c r="R45" s="130">
        <v>104.1</v>
      </c>
      <c r="S45" s="131">
        <v>104</v>
      </c>
      <c r="T45" s="132">
        <v>103.7</v>
      </c>
      <c r="U45" s="130">
        <v>104.2</v>
      </c>
      <c r="V45" s="131">
        <v>104</v>
      </c>
      <c r="W45" s="132">
        <v>103.7</v>
      </c>
      <c r="X45" s="130">
        <v>104.2</v>
      </c>
      <c r="Y45" s="131">
        <v>104</v>
      </c>
      <c r="Z45" s="132">
        <v>103.7</v>
      </c>
      <c r="AA45" s="130">
        <v>104.2</v>
      </c>
      <c r="AB45" s="131">
        <v>104</v>
      </c>
      <c r="AC45" s="132">
        <v>103.7</v>
      </c>
      <c r="AD45" s="130">
        <v>104.2</v>
      </c>
      <c r="AE45" s="131">
        <v>104.1</v>
      </c>
      <c r="AF45" s="132">
        <v>103.7</v>
      </c>
      <c r="AG45" s="130">
        <v>104.2</v>
      </c>
      <c r="AH45" s="131">
        <v>104.1</v>
      </c>
      <c r="AI45" s="132">
        <v>103.8</v>
      </c>
      <c r="AJ45" s="130">
        <v>104.2</v>
      </c>
      <c r="AK45" s="131">
        <v>104.1</v>
      </c>
      <c r="AL45" s="132">
        <v>103.8</v>
      </c>
      <c r="AM45" s="130">
        <v>104.2</v>
      </c>
      <c r="AN45" s="131">
        <v>104.1</v>
      </c>
      <c r="AO45" s="132">
        <v>103.8</v>
      </c>
      <c r="AP45" s="134">
        <f t="shared" si="95"/>
        <v>180.57719597080916</v>
      </c>
      <c r="AQ45" s="134">
        <f t="shared" si="96"/>
        <v>176.14400314601073</v>
      </c>
      <c r="AR45" s="134">
        <f t="shared" si="97"/>
        <v>169.67038515515702</v>
      </c>
    </row>
    <row r="46" spans="1:44" s="1" customFormat="1" ht="33.6">
      <c r="A46" s="154" t="s">
        <v>56</v>
      </c>
      <c r="B46" s="98" t="s">
        <v>45</v>
      </c>
      <c r="C46" s="28">
        <v>97859.5</v>
      </c>
      <c r="D46" s="139">
        <v>107315.54</v>
      </c>
      <c r="E46" s="53">
        <f>D46*E47/100*E48/100</f>
        <v>116842.58437904</v>
      </c>
      <c r="F46" s="54">
        <f>E46*F47/100*F48/100</f>
        <v>123164.23556428358</v>
      </c>
      <c r="G46" s="55">
        <f>E46*G47/100*G48/100</f>
        <v>123298.13716598196</v>
      </c>
      <c r="H46" s="53">
        <f t="shared" ref="H46:AO46" si="98">E46*H47/100*H48/100</f>
        <v>123425.84611070825</v>
      </c>
      <c r="I46" s="51">
        <f t="shared" si="98"/>
        <v>130210.70780938737</v>
      </c>
      <c r="J46" s="55">
        <f>G46*J47/100*J48/100</f>
        <v>130498.7483764753</v>
      </c>
      <c r="K46" s="53">
        <f>H46*K47/100*K48/100</f>
        <v>130638.97598326417</v>
      </c>
      <c r="L46" s="51">
        <f>I46*L47/100*L48/100</f>
        <v>138190.01998394664</v>
      </c>
      <c r="M46" s="55">
        <f t="shared" si="98"/>
        <v>138525.7263891123</v>
      </c>
      <c r="N46" s="53">
        <f t="shared" si="98"/>
        <v>138689.47223925687</v>
      </c>
      <c r="O46" s="51">
        <f t="shared" si="98"/>
        <v>144420.45522494285</v>
      </c>
      <c r="P46" s="55">
        <f t="shared" si="98"/>
        <v>145354.21354573724</v>
      </c>
      <c r="Q46" s="53">
        <f>N46*Q47/100*Q48/100</f>
        <v>145543.22857837647</v>
      </c>
      <c r="R46" s="51">
        <f t="shared" si="98"/>
        <v>151372.13383719546</v>
      </c>
      <c r="S46" s="55">
        <f t="shared" si="98"/>
        <v>152606.29573798366</v>
      </c>
      <c r="T46" s="53">
        <f t="shared" si="98"/>
        <v>152886.75771952703</v>
      </c>
      <c r="U46" s="51">
        <f t="shared" si="98"/>
        <v>158816.61537930873</v>
      </c>
      <c r="V46" s="55">
        <f t="shared" si="98"/>
        <v>160292.92224801015</v>
      </c>
      <c r="W46" s="53">
        <f t="shared" si="98"/>
        <v>160604.63413596645</v>
      </c>
      <c r="X46" s="51">
        <f t="shared" si="98"/>
        <v>166793.17988673452</v>
      </c>
      <c r="Y46" s="55">
        <f t="shared" si="98"/>
        <v>168857.37308372132</v>
      </c>
      <c r="Z46" s="53">
        <f t="shared" si="98"/>
        <v>169048.58338029904</v>
      </c>
      <c r="AA46" s="51">
        <f t="shared" si="98"/>
        <v>174654.4760411561</v>
      </c>
      <c r="AB46" s="55">
        <f t="shared" si="98"/>
        <v>177181.0284325103</v>
      </c>
      <c r="AC46" s="53">
        <f t="shared" si="98"/>
        <v>177411.07870295565</v>
      </c>
      <c r="AD46" s="51">
        <f t="shared" si="98"/>
        <v>182346.78312943672</v>
      </c>
      <c r="AE46" s="55">
        <f t="shared" si="98"/>
        <v>185011.54398408515</v>
      </c>
      <c r="AF46" s="53">
        <f t="shared" si="98"/>
        <v>185999.01678972959</v>
      </c>
      <c r="AG46" s="51">
        <f t="shared" si="98"/>
        <v>190385.35871691481</v>
      </c>
      <c r="AH46" s="55">
        <f t="shared" si="98"/>
        <v>193008.11293816526</v>
      </c>
      <c r="AI46" s="53">
        <f t="shared" si="98"/>
        <v>194819.09016589858</v>
      </c>
      <c r="AJ46" s="51">
        <f t="shared" si="98"/>
        <v>198785.73189958121</v>
      </c>
      <c r="AK46" s="55">
        <f t="shared" si="98"/>
        <v>201356.09983896677</v>
      </c>
      <c r="AL46" s="53">
        <f t="shared" si="98"/>
        <v>204061.69744154916</v>
      </c>
      <c r="AM46" s="51">
        <f t="shared" si="98"/>
        <v>207763.69069509386</v>
      </c>
      <c r="AN46" s="55">
        <f t="shared" si="98"/>
        <v>210070.79183999728</v>
      </c>
      <c r="AO46" s="53">
        <f t="shared" si="98"/>
        <v>213539.95516431425</v>
      </c>
      <c r="AP46" s="32">
        <f>IF((ISERROR(AM46/$D46)),0,(AM46/$D46)*100)</f>
        <v>193.60075036205743</v>
      </c>
      <c r="AQ46" s="32">
        <f>IF((ISERROR(AN46/$D46)),0,(AN46/$D46)*100)</f>
        <v>195.75057986941806</v>
      </c>
      <c r="AR46" s="32">
        <f>IF((ISERROR(AO46/$D46)),0,(AO46/$D46)*100)</f>
        <v>198.9832555138932</v>
      </c>
    </row>
    <row r="47" spans="1:44" s="1" customFormat="1" ht="33.75" customHeight="1">
      <c r="A47" s="154"/>
      <c r="B47" s="98" t="s">
        <v>47</v>
      </c>
      <c r="C47" s="28">
        <v>108.72</v>
      </c>
      <c r="D47" s="29">
        <v>101.07</v>
      </c>
      <c r="E47" s="30">
        <v>98.8</v>
      </c>
      <c r="F47" s="31">
        <v>100.2</v>
      </c>
      <c r="G47" s="29">
        <v>100.5</v>
      </c>
      <c r="H47" s="30">
        <v>100.7</v>
      </c>
      <c r="I47" s="28">
        <v>100.4</v>
      </c>
      <c r="J47" s="29">
        <v>100.8</v>
      </c>
      <c r="K47" s="30">
        <v>100.9</v>
      </c>
      <c r="L47" s="28">
        <v>100.5</v>
      </c>
      <c r="M47" s="29">
        <v>101</v>
      </c>
      <c r="N47" s="30">
        <v>101.3</v>
      </c>
      <c r="O47" s="28">
        <v>100.2</v>
      </c>
      <c r="P47" s="29">
        <v>100.7</v>
      </c>
      <c r="Q47" s="30">
        <v>101.1</v>
      </c>
      <c r="R47" s="28">
        <v>100.3</v>
      </c>
      <c r="S47" s="29">
        <v>100.8</v>
      </c>
      <c r="T47" s="30">
        <v>101.2</v>
      </c>
      <c r="U47" s="28">
        <v>100.4</v>
      </c>
      <c r="V47" s="29">
        <v>100.9</v>
      </c>
      <c r="W47" s="30">
        <v>101.3</v>
      </c>
      <c r="X47" s="28">
        <v>100.5</v>
      </c>
      <c r="Y47" s="29">
        <v>101</v>
      </c>
      <c r="Z47" s="30">
        <v>101.6</v>
      </c>
      <c r="AA47" s="28">
        <v>100.3</v>
      </c>
      <c r="AB47" s="29">
        <v>100.7</v>
      </c>
      <c r="AC47" s="30">
        <v>101.3</v>
      </c>
      <c r="AD47" s="28">
        <v>100.1</v>
      </c>
      <c r="AE47" s="29">
        <v>100.5</v>
      </c>
      <c r="AF47" s="30">
        <v>101.1</v>
      </c>
      <c r="AG47" s="28">
        <v>100.2</v>
      </c>
      <c r="AH47" s="29">
        <v>100.6</v>
      </c>
      <c r="AI47" s="30">
        <v>101.2</v>
      </c>
      <c r="AJ47" s="28">
        <v>100.3</v>
      </c>
      <c r="AK47" s="29">
        <v>100.7</v>
      </c>
      <c r="AL47" s="30">
        <v>101.3</v>
      </c>
      <c r="AM47" s="28">
        <v>100.4</v>
      </c>
      <c r="AN47" s="29">
        <v>100.8</v>
      </c>
      <c r="AO47" s="30">
        <v>101.4</v>
      </c>
      <c r="AP47" s="68">
        <f t="shared" ref="AP47:AP48" si="99">$E47*F47*I47*L47*O47*R47*U47*X47*AA47*AD47*AG47*AJ47*AM47/1E+24</f>
        <v>102.61958350025215</v>
      </c>
      <c r="AQ47" s="68">
        <f t="shared" ref="AQ47:AQ48" si="100">$E47*G47*J47*M47*P47*S47*V47*Y47*AB47*AE47*AH47*AK47*AN47/1E+24</f>
        <v>108.06647128820998</v>
      </c>
      <c r="AR47" s="68">
        <f t="shared" ref="AR47:AR48" si="101">$E47*H47*K47*N47*Q47*T47*W47*Z47*AC47*AF47*AI47*AL47*AO47/1E+24</f>
        <v>114.00144651709057</v>
      </c>
    </row>
    <row r="48" spans="1:44" s="99" customFormat="1">
      <c r="A48" s="128" t="s">
        <v>35</v>
      </c>
      <c r="B48" s="129" t="s">
        <v>49</v>
      </c>
      <c r="C48" s="130">
        <v>104.37</v>
      </c>
      <c r="D48" s="131">
        <v>108.5</v>
      </c>
      <c r="E48" s="132">
        <v>110.2</v>
      </c>
      <c r="F48" s="133">
        <v>105.2</v>
      </c>
      <c r="G48" s="131">
        <v>105</v>
      </c>
      <c r="H48" s="132">
        <v>104.9</v>
      </c>
      <c r="I48" s="130">
        <v>105.3</v>
      </c>
      <c r="J48" s="131">
        <v>105</v>
      </c>
      <c r="K48" s="132">
        <v>104.9</v>
      </c>
      <c r="L48" s="130">
        <v>105.6</v>
      </c>
      <c r="M48" s="131">
        <v>105.1</v>
      </c>
      <c r="N48" s="132">
        <v>104.8</v>
      </c>
      <c r="O48" s="130">
        <v>104.3</v>
      </c>
      <c r="P48" s="131">
        <v>104.2</v>
      </c>
      <c r="Q48" s="132">
        <v>103.8</v>
      </c>
      <c r="R48" s="130">
        <v>104.5</v>
      </c>
      <c r="S48" s="131">
        <v>104.15600000000001</v>
      </c>
      <c r="T48" s="132">
        <v>103.8</v>
      </c>
      <c r="U48" s="130">
        <v>104.5</v>
      </c>
      <c r="V48" s="131">
        <v>104.1</v>
      </c>
      <c r="W48" s="132">
        <v>103.7</v>
      </c>
      <c r="X48" s="130">
        <v>104.5</v>
      </c>
      <c r="Y48" s="131">
        <v>104.3</v>
      </c>
      <c r="Z48" s="132">
        <v>103.6</v>
      </c>
      <c r="AA48" s="130">
        <v>104.4</v>
      </c>
      <c r="AB48" s="131">
        <v>104.2</v>
      </c>
      <c r="AC48" s="132">
        <v>103.6</v>
      </c>
      <c r="AD48" s="130">
        <v>104.3</v>
      </c>
      <c r="AE48" s="131">
        <v>103.9</v>
      </c>
      <c r="AF48" s="132">
        <v>103.7</v>
      </c>
      <c r="AG48" s="130">
        <v>104.2</v>
      </c>
      <c r="AH48" s="131">
        <v>103.7</v>
      </c>
      <c r="AI48" s="132">
        <v>103.5</v>
      </c>
      <c r="AJ48" s="130">
        <v>104.1</v>
      </c>
      <c r="AK48" s="131">
        <v>103.6</v>
      </c>
      <c r="AL48" s="132">
        <v>103.4</v>
      </c>
      <c r="AM48" s="130">
        <v>104.1</v>
      </c>
      <c r="AN48" s="131">
        <v>103.5</v>
      </c>
      <c r="AO48" s="132">
        <v>103.2</v>
      </c>
      <c r="AP48" s="134">
        <f t="shared" si="99"/>
        <v>188.65867874193992</v>
      </c>
      <c r="AQ48" s="134">
        <f t="shared" si="100"/>
        <v>181.13905037887022</v>
      </c>
      <c r="AR48" s="134">
        <f t="shared" si="101"/>
        <v>174.54450061215894</v>
      </c>
    </row>
    <row r="49" spans="1:44" ht="33.6">
      <c r="A49" s="18" t="s">
        <v>57</v>
      </c>
      <c r="B49" s="94"/>
      <c r="C49" s="51"/>
      <c r="D49" s="52"/>
      <c r="E49" s="53"/>
      <c r="F49" s="54"/>
      <c r="G49" s="55"/>
      <c r="H49" s="53"/>
      <c r="I49" s="51"/>
      <c r="J49" s="55"/>
      <c r="K49" s="53"/>
      <c r="L49" s="51"/>
      <c r="M49" s="55"/>
      <c r="N49" s="53"/>
      <c r="O49" s="51"/>
      <c r="P49" s="55"/>
      <c r="Q49" s="53"/>
      <c r="R49" s="51"/>
      <c r="S49" s="55"/>
      <c r="T49" s="53"/>
      <c r="U49" s="51"/>
      <c r="V49" s="55"/>
      <c r="W49" s="53"/>
      <c r="X49" s="51"/>
      <c r="Y49" s="55"/>
      <c r="Z49" s="53"/>
      <c r="AA49" s="51"/>
      <c r="AB49" s="55"/>
      <c r="AC49" s="53"/>
      <c r="AD49" s="51"/>
      <c r="AE49" s="55"/>
      <c r="AF49" s="53"/>
      <c r="AG49" s="51"/>
      <c r="AH49" s="55"/>
      <c r="AI49" s="53"/>
      <c r="AJ49" s="51"/>
      <c r="AK49" s="55"/>
      <c r="AL49" s="53"/>
      <c r="AM49" s="51"/>
      <c r="AN49" s="55"/>
      <c r="AO49" s="53"/>
      <c r="AP49" s="48"/>
      <c r="AQ49" s="49"/>
      <c r="AR49" s="49"/>
    </row>
    <row r="50" spans="1:44" s="1" customFormat="1" ht="33" customHeight="1">
      <c r="A50" s="161" t="s">
        <v>58</v>
      </c>
      <c r="B50" s="100" t="s">
        <v>59</v>
      </c>
      <c r="C50" s="28">
        <v>31</v>
      </c>
      <c r="D50" s="29">
        <v>29</v>
      </c>
      <c r="E50" s="30">
        <v>29</v>
      </c>
      <c r="F50" s="31">
        <v>29</v>
      </c>
      <c r="G50" s="29">
        <v>29</v>
      </c>
      <c r="H50" s="30">
        <v>29</v>
      </c>
      <c r="I50" s="28">
        <v>29</v>
      </c>
      <c r="J50" s="29">
        <v>29</v>
      </c>
      <c r="K50" s="30">
        <v>29</v>
      </c>
      <c r="L50" s="28">
        <v>29</v>
      </c>
      <c r="M50" s="29">
        <v>29</v>
      </c>
      <c r="N50" s="30">
        <v>29</v>
      </c>
      <c r="O50" s="28">
        <v>29</v>
      </c>
      <c r="P50" s="29">
        <v>29</v>
      </c>
      <c r="Q50" s="30">
        <v>29</v>
      </c>
      <c r="R50" s="28">
        <v>29</v>
      </c>
      <c r="S50" s="29">
        <v>29</v>
      </c>
      <c r="T50" s="30">
        <v>29</v>
      </c>
      <c r="U50" s="28">
        <v>29</v>
      </c>
      <c r="V50" s="29">
        <v>29</v>
      </c>
      <c r="W50" s="30">
        <v>29</v>
      </c>
      <c r="X50" s="28">
        <v>28</v>
      </c>
      <c r="Y50" s="29">
        <v>28</v>
      </c>
      <c r="Z50" s="30">
        <v>28</v>
      </c>
      <c r="AA50" s="28">
        <v>28</v>
      </c>
      <c r="AB50" s="29">
        <v>28</v>
      </c>
      <c r="AC50" s="30">
        <v>28</v>
      </c>
      <c r="AD50" s="28">
        <v>28</v>
      </c>
      <c r="AE50" s="29">
        <v>28</v>
      </c>
      <c r="AF50" s="30">
        <v>28</v>
      </c>
      <c r="AG50" s="28">
        <v>28</v>
      </c>
      <c r="AH50" s="29">
        <v>28</v>
      </c>
      <c r="AI50" s="30">
        <v>28</v>
      </c>
      <c r="AJ50" s="28">
        <v>28</v>
      </c>
      <c r="AK50" s="29">
        <v>28</v>
      </c>
      <c r="AL50" s="30">
        <v>28</v>
      </c>
      <c r="AM50" s="28">
        <v>28</v>
      </c>
      <c r="AN50" s="29">
        <v>28</v>
      </c>
      <c r="AO50" s="30">
        <v>28</v>
      </c>
      <c r="AP50" s="32">
        <f>IF((ISERROR(AM50/$D50)),0,(AM50/$D50)*100)</f>
        <v>96.551724137931032</v>
      </c>
      <c r="AQ50" s="32">
        <f>IF((ISERROR(AN50/$D50)),0,(AN50/$D50)*100)</f>
        <v>96.551724137931032</v>
      </c>
      <c r="AR50" s="32">
        <f>IF((ISERROR(AO50/$D50)),0,(AO50/$D50)*100)</f>
        <v>96.551724137931032</v>
      </c>
    </row>
    <row r="51" spans="1:44" s="93" customFormat="1">
      <c r="A51" s="161"/>
      <c r="B51" s="57" t="s">
        <v>29</v>
      </c>
      <c r="C51" s="34">
        <v>100</v>
      </c>
      <c r="D51" s="35">
        <f>IF((ISERROR(D50/C50)),0,(D50/C50)*100)</f>
        <v>93.548387096774192</v>
      </c>
      <c r="E51" s="36">
        <f>IF((ISERROR(E50/D50)),0,(E50/D50)*100)</f>
        <v>100</v>
      </c>
      <c r="F51" s="37">
        <f>IF((ISERROR(F50/E50)),0,(F50/E50)*100)</f>
        <v>100</v>
      </c>
      <c r="G51" s="38">
        <f>IF((ISERROR(G50/E50)),0,(G50/E50)*100)</f>
        <v>100</v>
      </c>
      <c r="H51" s="36">
        <f t="shared" ref="H51:AO51" si="102">IF((ISERROR(H50/E50)),0,(H50/E50)*100)</f>
        <v>100</v>
      </c>
      <c r="I51" s="39">
        <f t="shared" si="102"/>
        <v>100</v>
      </c>
      <c r="J51" s="38">
        <f t="shared" si="102"/>
        <v>100</v>
      </c>
      <c r="K51" s="36">
        <f t="shared" si="102"/>
        <v>100</v>
      </c>
      <c r="L51" s="39">
        <f t="shared" si="102"/>
        <v>100</v>
      </c>
      <c r="M51" s="38">
        <f t="shared" si="102"/>
        <v>100</v>
      </c>
      <c r="N51" s="36">
        <f>IF((ISERROR(N50/K50)),0,(N50/K50)*100)</f>
        <v>100</v>
      </c>
      <c r="O51" s="39">
        <f t="shared" si="102"/>
        <v>100</v>
      </c>
      <c r="P51" s="38">
        <f t="shared" si="102"/>
        <v>100</v>
      </c>
      <c r="Q51" s="36">
        <f t="shared" si="102"/>
        <v>100</v>
      </c>
      <c r="R51" s="39">
        <f t="shared" si="102"/>
        <v>100</v>
      </c>
      <c r="S51" s="38">
        <f t="shared" si="102"/>
        <v>100</v>
      </c>
      <c r="T51" s="36">
        <f t="shared" si="102"/>
        <v>100</v>
      </c>
      <c r="U51" s="39">
        <f t="shared" si="102"/>
        <v>100</v>
      </c>
      <c r="V51" s="38">
        <f t="shared" si="102"/>
        <v>100</v>
      </c>
      <c r="W51" s="36">
        <f t="shared" si="102"/>
        <v>100</v>
      </c>
      <c r="X51" s="39">
        <f t="shared" si="102"/>
        <v>96.551724137931032</v>
      </c>
      <c r="Y51" s="38">
        <f t="shared" si="102"/>
        <v>96.551724137931032</v>
      </c>
      <c r="Z51" s="36">
        <f t="shared" si="102"/>
        <v>96.551724137931032</v>
      </c>
      <c r="AA51" s="39">
        <f t="shared" si="102"/>
        <v>100</v>
      </c>
      <c r="AB51" s="38">
        <f t="shared" si="102"/>
        <v>100</v>
      </c>
      <c r="AC51" s="36">
        <f t="shared" si="102"/>
        <v>100</v>
      </c>
      <c r="AD51" s="39">
        <f t="shared" si="102"/>
        <v>100</v>
      </c>
      <c r="AE51" s="38">
        <f t="shared" si="102"/>
        <v>100</v>
      </c>
      <c r="AF51" s="36">
        <f t="shared" si="102"/>
        <v>100</v>
      </c>
      <c r="AG51" s="39">
        <f t="shared" si="102"/>
        <v>100</v>
      </c>
      <c r="AH51" s="38">
        <f t="shared" si="102"/>
        <v>100</v>
      </c>
      <c r="AI51" s="36">
        <f t="shared" si="102"/>
        <v>100</v>
      </c>
      <c r="AJ51" s="39">
        <f t="shared" si="102"/>
        <v>100</v>
      </c>
      <c r="AK51" s="38">
        <f t="shared" si="102"/>
        <v>100</v>
      </c>
      <c r="AL51" s="36">
        <f t="shared" si="102"/>
        <v>100</v>
      </c>
      <c r="AM51" s="39">
        <f t="shared" si="102"/>
        <v>100</v>
      </c>
      <c r="AN51" s="38">
        <f t="shared" si="102"/>
        <v>100</v>
      </c>
      <c r="AO51" s="36">
        <f t="shared" si="102"/>
        <v>100</v>
      </c>
      <c r="AP51" s="101"/>
      <c r="AQ51" s="92"/>
      <c r="AR51" s="92"/>
    </row>
    <row r="52" spans="1:44" s="1" customFormat="1" ht="66.75" customHeight="1">
      <c r="A52" s="161" t="s">
        <v>60</v>
      </c>
      <c r="B52" s="100" t="s">
        <v>28</v>
      </c>
      <c r="C52" s="69">
        <v>378</v>
      </c>
      <c r="D52" s="88">
        <v>356</v>
      </c>
      <c r="E52" s="89">
        <v>339</v>
      </c>
      <c r="F52" s="90">
        <v>313</v>
      </c>
      <c r="G52" s="88">
        <v>317</v>
      </c>
      <c r="H52" s="89">
        <v>320</v>
      </c>
      <c r="I52" s="69">
        <v>304</v>
      </c>
      <c r="J52" s="88">
        <v>310</v>
      </c>
      <c r="K52" s="89">
        <v>314</v>
      </c>
      <c r="L52" s="69">
        <v>304</v>
      </c>
      <c r="M52" s="88">
        <v>307</v>
      </c>
      <c r="N52" s="89">
        <v>310</v>
      </c>
      <c r="O52" s="69">
        <v>300</v>
      </c>
      <c r="P52" s="88">
        <v>304</v>
      </c>
      <c r="Q52" s="89">
        <v>308</v>
      </c>
      <c r="R52" s="69">
        <v>297</v>
      </c>
      <c r="S52" s="88">
        <v>300</v>
      </c>
      <c r="T52" s="89">
        <v>305</v>
      </c>
      <c r="U52" s="69">
        <v>294</v>
      </c>
      <c r="V52" s="88">
        <v>297</v>
      </c>
      <c r="W52" s="89">
        <v>303</v>
      </c>
      <c r="X52" s="69">
        <v>292</v>
      </c>
      <c r="Y52" s="88">
        <v>295</v>
      </c>
      <c r="Z52" s="89">
        <v>302</v>
      </c>
      <c r="AA52" s="69">
        <v>290</v>
      </c>
      <c r="AB52" s="88">
        <v>293</v>
      </c>
      <c r="AC52" s="89">
        <v>301</v>
      </c>
      <c r="AD52" s="69">
        <v>287</v>
      </c>
      <c r="AE52" s="88">
        <v>291</v>
      </c>
      <c r="AF52" s="89">
        <v>299</v>
      </c>
      <c r="AG52" s="69">
        <v>285</v>
      </c>
      <c r="AH52" s="88">
        <v>290</v>
      </c>
      <c r="AI52" s="89">
        <v>298</v>
      </c>
      <c r="AJ52" s="69">
        <v>280</v>
      </c>
      <c r="AK52" s="88">
        <v>287</v>
      </c>
      <c r="AL52" s="89">
        <v>296</v>
      </c>
      <c r="AM52" s="69">
        <v>278</v>
      </c>
      <c r="AN52" s="88">
        <v>285</v>
      </c>
      <c r="AO52" s="89">
        <v>295</v>
      </c>
      <c r="AP52" s="32">
        <f>IF((ISERROR(AM52/$D52)),0,(AM52/$D52)*100)</f>
        <v>78.089887640449433</v>
      </c>
      <c r="AQ52" s="32">
        <f>IF((ISERROR(AN52/$D52)),0,(AN52/$D52)*100)</f>
        <v>80.056179775280896</v>
      </c>
      <c r="AR52" s="32">
        <f>IF((ISERROR(AO52/$D52)),0,(AO52/$D52)*100)</f>
        <v>82.865168539325836</v>
      </c>
    </row>
    <row r="53" spans="1:44" s="93" customFormat="1">
      <c r="A53" s="161"/>
      <c r="B53" s="57" t="s">
        <v>29</v>
      </c>
      <c r="C53" s="34">
        <v>123.9</v>
      </c>
      <c r="D53" s="35">
        <f>IF((ISERROR(D52/C52)),0,(D52/C52)*100)</f>
        <v>94.179894179894177</v>
      </c>
      <c r="E53" s="36">
        <f>IF((ISERROR(E52/D52)),0,(E52/D52)*100)</f>
        <v>95.224719101123597</v>
      </c>
      <c r="F53" s="37">
        <f>IF((ISERROR(F52/E52)),0,(F52/E52)*100)</f>
        <v>92.330383480825958</v>
      </c>
      <c r="G53" s="38">
        <f>IF((ISERROR(G52/E52)),0,(G52/E52)*100)</f>
        <v>93.510324483775804</v>
      </c>
      <c r="H53" s="36">
        <f t="shared" ref="H53:AO53" si="103">IF((ISERROR(H52/E52)),0,(H52/E52)*100)</f>
        <v>94.395280235988196</v>
      </c>
      <c r="I53" s="39">
        <f t="shared" si="103"/>
        <v>97.124600638977626</v>
      </c>
      <c r="J53" s="38">
        <f t="shared" si="103"/>
        <v>97.791798107255516</v>
      </c>
      <c r="K53" s="36">
        <f t="shared" si="103"/>
        <v>98.125</v>
      </c>
      <c r="L53" s="39">
        <f t="shared" si="103"/>
        <v>100</v>
      </c>
      <c r="M53" s="38">
        <f t="shared" si="103"/>
        <v>99.032258064516128</v>
      </c>
      <c r="N53" s="36">
        <f t="shared" si="103"/>
        <v>98.726114649681534</v>
      </c>
      <c r="O53" s="39">
        <f t="shared" si="103"/>
        <v>98.68421052631578</v>
      </c>
      <c r="P53" s="38">
        <f t="shared" si="103"/>
        <v>99.022801302931597</v>
      </c>
      <c r="Q53" s="36">
        <f t="shared" si="103"/>
        <v>99.354838709677423</v>
      </c>
      <c r="R53" s="39">
        <f t="shared" si="103"/>
        <v>99</v>
      </c>
      <c r="S53" s="38">
        <f t="shared" si="103"/>
        <v>98.68421052631578</v>
      </c>
      <c r="T53" s="36">
        <f t="shared" si="103"/>
        <v>99.025974025974023</v>
      </c>
      <c r="U53" s="39">
        <f t="shared" si="103"/>
        <v>98.98989898989899</v>
      </c>
      <c r="V53" s="38">
        <f t="shared" si="103"/>
        <v>99</v>
      </c>
      <c r="W53" s="36">
        <f t="shared" si="103"/>
        <v>99.344262295081961</v>
      </c>
      <c r="X53" s="39">
        <f t="shared" si="103"/>
        <v>99.319727891156461</v>
      </c>
      <c r="Y53" s="38">
        <f t="shared" si="103"/>
        <v>99.326599326599336</v>
      </c>
      <c r="Z53" s="36">
        <f t="shared" si="103"/>
        <v>99.669966996699671</v>
      </c>
      <c r="AA53" s="39">
        <f t="shared" si="103"/>
        <v>99.315068493150676</v>
      </c>
      <c r="AB53" s="38">
        <f t="shared" si="103"/>
        <v>99.322033898305079</v>
      </c>
      <c r="AC53" s="36">
        <f t="shared" si="103"/>
        <v>99.668874172185426</v>
      </c>
      <c r="AD53" s="39">
        <f t="shared" si="103"/>
        <v>98.965517241379303</v>
      </c>
      <c r="AE53" s="38">
        <f t="shared" si="103"/>
        <v>99.317406143344712</v>
      </c>
      <c r="AF53" s="36">
        <f t="shared" si="103"/>
        <v>99.33554817275747</v>
      </c>
      <c r="AG53" s="39">
        <f t="shared" si="103"/>
        <v>99.303135888501743</v>
      </c>
      <c r="AH53" s="38">
        <f t="shared" si="103"/>
        <v>99.656357388316152</v>
      </c>
      <c r="AI53" s="36">
        <f t="shared" si="103"/>
        <v>99.665551839464882</v>
      </c>
      <c r="AJ53" s="39">
        <f t="shared" si="103"/>
        <v>98.245614035087712</v>
      </c>
      <c r="AK53" s="38">
        <f t="shared" si="103"/>
        <v>98.965517241379303</v>
      </c>
      <c r="AL53" s="36">
        <f t="shared" si="103"/>
        <v>99.328859060402692</v>
      </c>
      <c r="AM53" s="39">
        <f t="shared" si="103"/>
        <v>99.285714285714292</v>
      </c>
      <c r="AN53" s="38">
        <f t="shared" si="103"/>
        <v>99.303135888501743</v>
      </c>
      <c r="AO53" s="36">
        <f t="shared" si="103"/>
        <v>99.662162162162161</v>
      </c>
      <c r="AP53" s="101"/>
      <c r="AQ53" s="92"/>
      <c r="AR53" s="92"/>
    </row>
    <row r="54" spans="1:44" s="93" customFormat="1">
      <c r="A54" s="161" t="s">
        <v>76</v>
      </c>
      <c r="B54" s="100" t="s">
        <v>77</v>
      </c>
      <c r="C54" s="34">
        <v>576</v>
      </c>
      <c r="D54" s="135">
        <v>581.1</v>
      </c>
      <c r="E54" s="136">
        <v>587.5</v>
      </c>
      <c r="F54" s="137">
        <v>592.4</v>
      </c>
      <c r="G54" s="135">
        <v>594.29999999999995</v>
      </c>
      <c r="H54" s="136">
        <v>595.20000000000005</v>
      </c>
      <c r="I54" s="138">
        <v>598.9</v>
      </c>
      <c r="J54" s="135">
        <v>601.9</v>
      </c>
      <c r="K54" s="136">
        <v>603.5</v>
      </c>
      <c r="L54" s="138">
        <v>606.6</v>
      </c>
      <c r="M54" s="135">
        <v>610.6</v>
      </c>
      <c r="N54" s="136">
        <v>612.5</v>
      </c>
      <c r="O54" s="138">
        <v>615.70000000000005</v>
      </c>
      <c r="P54" s="135">
        <v>620.4</v>
      </c>
      <c r="Q54" s="136">
        <v>622.9</v>
      </c>
      <c r="R54" s="138">
        <v>626.20000000000005</v>
      </c>
      <c r="S54" s="135">
        <v>631.5</v>
      </c>
      <c r="T54" s="136">
        <v>634.70000000000005</v>
      </c>
      <c r="U54" s="138">
        <v>638.1</v>
      </c>
      <c r="V54" s="135">
        <v>644.20000000000005</v>
      </c>
      <c r="W54" s="136">
        <v>648.1</v>
      </c>
      <c r="X54" s="138">
        <v>651.5</v>
      </c>
      <c r="Y54" s="135">
        <v>658.3</v>
      </c>
      <c r="Z54" s="136">
        <v>662.9</v>
      </c>
      <c r="AA54" s="138">
        <v>666.5</v>
      </c>
      <c r="AB54" s="135">
        <v>674.1</v>
      </c>
      <c r="AC54" s="136">
        <v>679.6</v>
      </c>
      <c r="AD54" s="138">
        <v>683.1</v>
      </c>
      <c r="AE54" s="135">
        <v>691.7</v>
      </c>
      <c r="AF54" s="136">
        <v>697.9</v>
      </c>
      <c r="AG54" s="138">
        <v>701.6</v>
      </c>
      <c r="AH54" s="135">
        <v>711</v>
      </c>
      <c r="AI54" s="136">
        <v>718.1</v>
      </c>
      <c r="AJ54" s="138">
        <v>721.9</v>
      </c>
      <c r="AK54" s="135">
        <v>732.4</v>
      </c>
      <c r="AL54" s="136">
        <v>740.4</v>
      </c>
      <c r="AM54" s="138">
        <v>743.6</v>
      </c>
      <c r="AN54" s="135">
        <v>755.1</v>
      </c>
      <c r="AO54" s="136">
        <v>764.1</v>
      </c>
      <c r="AP54" s="32">
        <f>IF((ISERROR(AM54/$D54)),0,(AM54/$D54)*100)</f>
        <v>127.96420581655481</v>
      </c>
      <c r="AQ54" s="32">
        <f>IF((ISERROR(AN54/$D54)),0,(AN54/$D54)*100)</f>
        <v>129.94321115126485</v>
      </c>
      <c r="AR54" s="32">
        <f>IF((ISERROR(AO54/$D54)),0,(AO54/$D54)*100)</f>
        <v>131.49199793495094</v>
      </c>
    </row>
    <row r="55" spans="1:44" s="93" customFormat="1">
      <c r="A55" s="161"/>
      <c r="B55" s="57" t="s">
        <v>29</v>
      </c>
      <c r="C55" s="34">
        <v>98.6</v>
      </c>
      <c r="D55" s="35">
        <f>IF((ISERROR(D54/C54)),0,(D54/C54)*100)</f>
        <v>100.88541666666666</v>
      </c>
      <c r="E55" s="36">
        <f>IF((ISERROR(E54/D54)),0,(E54/D54)*100)</f>
        <v>101.10135949062122</v>
      </c>
      <c r="F55" s="37">
        <f>IF((ISERROR(F54/E54)),0,(F54/E54)*100)</f>
        <v>100.83404255319148</v>
      </c>
      <c r="G55" s="38">
        <f>IF((ISERROR(G54/E54)),0,(G54/E54)*100)</f>
        <v>101.15744680851063</v>
      </c>
      <c r="H55" s="36">
        <f t="shared" ref="H55:AO55" si="104">IF((ISERROR(H54/E54)),0,(H54/E54)*100)</f>
        <v>101.31063829787234</v>
      </c>
      <c r="I55" s="39">
        <f t="shared" si="104"/>
        <v>101.09723160027009</v>
      </c>
      <c r="J55" s="38">
        <f t="shared" si="104"/>
        <v>101.27881541309102</v>
      </c>
      <c r="K55" s="36">
        <f t="shared" si="104"/>
        <v>101.39448924731182</v>
      </c>
      <c r="L55" s="39">
        <f t="shared" si="104"/>
        <v>101.28569043245952</v>
      </c>
      <c r="M55" s="38">
        <f t="shared" si="104"/>
        <v>101.44542282771225</v>
      </c>
      <c r="N55" s="36">
        <f t="shared" si="104"/>
        <v>101.49130074565038</v>
      </c>
      <c r="O55" s="39">
        <f t="shared" si="104"/>
        <v>101.50016485328059</v>
      </c>
      <c r="P55" s="38">
        <f t="shared" si="104"/>
        <v>101.6049787094661</v>
      </c>
      <c r="Q55" s="36">
        <f t="shared" si="104"/>
        <v>101.69795918367346</v>
      </c>
      <c r="R55" s="39">
        <f t="shared" si="104"/>
        <v>101.70537599480267</v>
      </c>
      <c r="S55" s="38">
        <f t="shared" si="104"/>
        <v>101.78916827852997</v>
      </c>
      <c r="T55" s="36">
        <f t="shared" si="104"/>
        <v>101.89436506662386</v>
      </c>
      <c r="U55" s="39">
        <f t="shared" si="104"/>
        <v>101.90035132545512</v>
      </c>
      <c r="V55" s="38">
        <f t="shared" si="104"/>
        <v>102.0110847189232</v>
      </c>
      <c r="W55" s="36">
        <f t="shared" si="104"/>
        <v>102.11123365369465</v>
      </c>
      <c r="X55" s="39">
        <f t="shared" si="104"/>
        <v>102.09998432847516</v>
      </c>
      <c r="Y55" s="38">
        <f t="shared" si="104"/>
        <v>102.18876125426885</v>
      </c>
      <c r="Z55" s="36">
        <f t="shared" si="104"/>
        <v>102.28359821015273</v>
      </c>
      <c r="AA55" s="39">
        <f t="shared" si="104"/>
        <v>102.30237912509594</v>
      </c>
      <c r="AB55" s="38">
        <f t="shared" si="104"/>
        <v>102.40012152514053</v>
      </c>
      <c r="AC55" s="36">
        <f t="shared" si="104"/>
        <v>102.51923367023686</v>
      </c>
      <c r="AD55" s="39">
        <f t="shared" si="104"/>
        <v>102.49062265566391</v>
      </c>
      <c r="AE55" s="38">
        <f t="shared" si="104"/>
        <v>102.610888592197</v>
      </c>
      <c r="AF55" s="36">
        <f t="shared" si="104"/>
        <v>102.69276044732194</v>
      </c>
      <c r="AG55" s="39">
        <f t="shared" si="104"/>
        <v>102.70824183867661</v>
      </c>
      <c r="AH55" s="38">
        <f t="shared" si="104"/>
        <v>102.79022697701315</v>
      </c>
      <c r="AI55" s="36">
        <f t="shared" si="104"/>
        <v>102.89439747814875</v>
      </c>
      <c r="AJ55" s="39">
        <f t="shared" si="104"/>
        <v>102.8933865450399</v>
      </c>
      <c r="AK55" s="38">
        <f t="shared" si="104"/>
        <v>103.0098452883263</v>
      </c>
      <c r="AL55" s="36">
        <f t="shared" si="104"/>
        <v>103.10541707283107</v>
      </c>
      <c r="AM55" s="39">
        <f t="shared" si="104"/>
        <v>103.00595650367089</v>
      </c>
      <c r="AN55" s="38">
        <f t="shared" si="104"/>
        <v>103.09939923539051</v>
      </c>
      <c r="AO55" s="36">
        <f t="shared" si="104"/>
        <v>103.20097244732578</v>
      </c>
      <c r="AP55" s="101"/>
      <c r="AQ55" s="92"/>
      <c r="AR55" s="92"/>
    </row>
    <row r="56" spans="1:44">
      <c r="A56" s="18" t="s">
        <v>61</v>
      </c>
      <c r="B56" s="102"/>
      <c r="C56" s="85"/>
      <c r="D56" s="103"/>
      <c r="E56" s="84"/>
      <c r="F56" s="104"/>
      <c r="G56" s="86"/>
      <c r="H56" s="84"/>
      <c r="I56" s="85"/>
      <c r="J56" s="86"/>
      <c r="K56" s="84"/>
      <c r="L56" s="85"/>
      <c r="M56" s="86"/>
      <c r="N56" s="84"/>
      <c r="O56" s="85"/>
      <c r="P56" s="86"/>
      <c r="Q56" s="84"/>
      <c r="R56" s="85"/>
      <c r="S56" s="86"/>
      <c r="T56" s="84"/>
      <c r="U56" s="85"/>
      <c r="V56" s="86"/>
      <c r="W56" s="84"/>
      <c r="X56" s="85"/>
      <c r="Y56" s="86"/>
      <c r="Z56" s="84"/>
      <c r="AA56" s="85"/>
      <c r="AB56" s="86"/>
      <c r="AC56" s="84"/>
      <c r="AD56" s="85"/>
      <c r="AE56" s="86"/>
      <c r="AF56" s="84"/>
      <c r="AG56" s="85"/>
      <c r="AH56" s="86"/>
      <c r="AI56" s="84"/>
      <c r="AJ56" s="85"/>
      <c r="AK56" s="86"/>
      <c r="AL56" s="84"/>
      <c r="AM56" s="85"/>
      <c r="AN56" s="86"/>
      <c r="AO56" s="84"/>
      <c r="AP56" s="48"/>
      <c r="AQ56" s="49"/>
      <c r="AR56" s="49"/>
    </row>
    <row r="57" spans="1:44" ht="36" customHeight="1">
      <c r="A57" s="161" t="s">
        <v>62</v>
      </c>
      <c r="B57" s="10" t="s">
        <v>45</v>
      </c>
      <c r="C57" s="69">
        <v>226064</v>
      </c>
      <c r="D57" s="88">
        <v>42747</v>
      </c>
      <c r="E57" s="89">
        <v>28151</v>
      </c>
      <c r="F57" s="90">
        <v>25864</v>
      </c>
      <c r="G57" s="88">
        <v>26694</v>
      </c>
      <c r="H57" s="89">
        <v>26860</v>
      </c>
      <c r="I57" s="69">
        <v>24485</v>
      </c>
      <c r="J57" s="88">
        <v>25413</v>
      </c>
      <c r="K57" s="89">
        <v>25763</v>
      </c>
      <c r="L57" s="69">
        <v>25260</v>
      </c>
      <c r="M57" s="88">
        <v>26196</v>
      </c>
      <c r="N57" s="89">
        <v>26730</v>
      </c>
      <c r="O57" s="28">
        <v>26070</v>
      </c>
      <c r="P57" s="29">
        <v>27200</v>
      </c>
      <c r="Q57" s="30">
        <v>27740</v>
      </c>
      <c r="R57" s="28">
        <v>27020</v>
      </c>
      <c r="S57" s="29">
        <v>28250</v>
      </c>
      <c r="T57" s="30">
        <v>28810</v>
      </c>
      <c r="U57" s="28">
        <v>28120</v>
      </c>
      <c r="V57" s="29">
        <v>29460</v>
      </c>
      <c r="W57" s="30">
        <v>30110</v>
      </c>
      <c r="X57" s="28">
        <v>29380</v>
      </c>
      <c r="Y57" s="29">
        <v>30850</v>
      </c>
      <c r="Z57" s="30">
        <v>31530</v>
      </c>
      <c r="AA57" s="28">
        <v>30820</v>
      </c>
      <c r="AB57" s="29">
        <v>32370</v>
      </c>
      <c r="AC57" s="30">
        <v>33050</v>
      </c>
      <c r="AD57" s="28">
        <v>32390</v>
      </c>
      <c r="AE57" s="29">
        <v>33990</v>
      </c>
      <c r="AF57" s="30">
        <v>34780</v>
      </c>
      <c r="AG57" s="28">
        <v>34080</v>
      </c>
      <c r="AH57" s="29">
        <v>35840</v>
      </c>
      <c r="AI57" s="30">
        <v>36680</v>
      </c>
      <c r="AJ57" s="28">
        <v>36010</v>
      </c>
      <c r="AK57" s="29">
        <v>37870</v>
      </c>
      <c r="AL57" s="30">
        <v>38720</v>
      </c>
      <c r="AM57" s="28">
        <v>38120</v>
      </c>
      <c r="AN57" s="29">
        <v>39970</v>
      </c>
      <c r="AO57" s="30">
        <v>40880</v>
      </c>
      <c r="AP57" s="32">
        <f>IF((ISERROR(AM57/$D57)),0,(AM57/$D57)*100)</f>
        <v>89.175848597562407</v>
      </c>
      <c r="AQ57" s="32">
        <f>IF((ISERROR(AN57/$D57)),0,(AN57/$D57)*100)</f>
        <v>93.503637682176532</v>
      </c>
      <c r="AR57" s="32">
        <f>IF((ISERROR(AO57/$D57)),0,(AO57/$D57)*100)</f>
        <v>95.632442042716448</v>
      </c>
    </row>
    <row r="58" spans="1:44" ht="33.6">
      <c r="A58" s="161"/>
      <c r="B58" s="10" t="s">
        <v>47</v>
      </c>
      <c r="C58" s="105">
        <v>124.06</v>
      </c>
      <c r="D58" s="35">
        <f>IF((ISERROR(D57/(C57*D59/100))),0,(D57/(C57*D59/100))*100)</f>
        <v>16.189423749075303</v>
      </c>
      <c r="E58" s="65">
        <f>IF((ISERROR(E57/(D57*E59/100))),0,(E57/(D57*E59/100))*100)</f>
        <v>61.317424390242202</v>
      </c>
      <c r="F58" s="66">
        <f>IF((ISERROR(F57/(E57*F59/100))),0,(F57/(E57*F59/100))*100)</f>
        <v>86.18757474016266</v>
      </c>
      <c r="G58" s="35">
        <f>IF((ISERROR(G57/(E57*G59/100))),0,(G57/(E57*G59/100))*100)</f>
        <v>89.204459233806077</v>
      </c>
      <c r="H58" s="65">
        <f>IF((ISERROR(H57/(E57*H59/100))),0,(H57/(E57*H59/100))*100)</f>
        <v>90.013223834000328</v>
      </c>
      <c r="I58" s="67">
        <f t="shared" ref="I58:AO58" si="105">IF((ISERROR(I57/(F57*I59/100))),0,(I57/(F57*I59/100))*100)</f>
        <v>89.309683744871577</v>
      </c>
      <c r="J58" s="35">
        <f t="shared" si="105"/>
        <v>90.067330938484346</v>
      </c>
      <c r="K58" s="65">
        <f t="shared" si="105"/>
        <v>91.001764720011423</v>
      </c>
      <c r="L58" s="67">
        <f t="shared" si="105"/>
        <v>97.879699417100426</v>
      </c>
      <c r="M58" s="35">
        <f t="shared" si="105"/>
        <v>98.07906776812051</v>
      </c>
      <c r="N58" s="65">
        <f t="shared" si="105"/>
        <v>99.001378685866143</v>
      </c>
      <c r="O58" s="67">
        <f t="shared" si="105"/>
        <v>98.012014084856531</v>
      </c>
      <c r="P58" s="35">
        <f t="shared" si="105"/>
        <v>98.888234481454816</v>
      </c>
      <c r="Q58" s="65">
        <f t="shared" si="105"/>
        <v>99.119891118193138</v>
      </c>
      <c r="R58" s="67">
        <f t="shared" si="105"/>
        <v>98.520946092780335</v>
      </c>
      <c r="S58" s="35">
        <f t="shared" si="105"/>
        <v>99.008859978691191</v>
      </c>
      <c r="T58" s="65">
        <f t="shared" si="105"/>
        <v>99.289909994609872</v>
      </c>
      <c r="U58" s="67">
        <f t="shared" si="105"/>
        <v>99.020988082971982</v>
      </c>
      <c r="V58" s="35">
        <f t="shared" si="105"/>
        <v>99.506856718232797</v>
      </c>
      <c r="W58" s="65">
        <f t="shared" si="105"/>
        <v>100.01179149318502</v>
      </c>
      <c r="X58" s="67">
        <f t="shared" si="105"/>
        <v>99.505520558152142</v>
      </c>
      <c r="Y58" s="35">
        <f t="shared" si="105"/>
        <v>100.01744226383727</v>
      </c>
      <c r="Z58" s="65">
        <f t="shared" si="105"/>
        <v>100.3027214390148</v>
      </c>
      <c r="AA58" s="67">
        <f t="shared" si="105"/>
        <v>100.00123298080898</v>
      </c>
      <c r="AB58" s="35">
        <f t="shared" si="105"/>
        <v>100.31268303113505</v>
      </c>
      <c r="AC58" s="65">
        <f t="shared" si="105"/>
        <v>100.49933421091602</v>
      </c>
      <c r="AD58" s="67">
        <f t="shared" si="105"/>
        <v>100.2806247554131</v>
      </c>
      <c r="AE58" s="35">
        <f>IF((ISERROR(AE57/(AB57*AE59/100))),0,(AE57/(AB57*AE59/100))*100)</f>
        <v>100.48290327301106</v>
      </c>
      <c r="AF58" s="65">
        <f t="shared" si="105"/>
        <v>100.99279576980148</v>
      </c>
      <c r="AG58" s="67">
        <f t="shared" si="105"/>
        <v>100.49442194033851</v>
      </c>
      <c r="AH58" s="35">
        <f t="shared" si="105"/>
        <v>100.99882881938458</v>
      </c>
      <c r="AI58" s="65">
        <f t="shared" si="105"/>
        <v>101.30923123749169</v>
      </c>
      <c r="AJ58" s="67">
        <f t="shared" si="105"/>
        <v>101.01639152954694</v>
      </c>
      <c r="AK58" s="35">
        <f t="shared" si="105"/>
        <v>101.30782598274209</v>
      </c>
      <c r="AL58" s="65">
        <f t="shared" si="105"/>
        <v>101.50155188323129</v>
      </c>
      <c r="AM58" s="67">
        <f t="shared" si="105"/>
        <v>101.30094112613588</v>
      </c>
      <c r="AN58" s="35">
        <f t="shared" si="105"/>
        <v>101.48585241006683</v>
      </c>
      <c r="AO58" s="65">
        <f t="shared" si="105"/>
        <v>101.81148736421815</v>
      </c>
      <c r="AP58" s="68">
        <f t="shared" ref="AP58:AP59" si="106">$E58*F58*I58*L58*O58*R58*U58*X58*AA58*AD58*AG58*AJ58*AM58/1E+24</f>
        <v>45.32854041896654</v>
      </c>
      <c r="AQ58" s="68">
        <f t="shared" ref="AQ58:AQ59" si="107">$E58*G58*J58*M58*P58*S58*V58*Y58*AB58*AE58*AH58*AK58*AN58/1E+24</f>
        <v>49.280418226951284</v>
      </c>
      <c r="AR58" s="68">
        <f t="shared" ref="AR58:AR59" si="108">$E58*H58*K58*N58*Q58*T58*W58*Z58*AC58*AF58*AI58*AL58*AO58/1E+24</f>
        <v>52.165478796641985</v>
      </c>
    </row>
    <row r="59" spans="1:44" s="1" customFormat="1">
      <c r="A59" s="118" t="s">
        <v>35</v>
      </c>
      <c r="B59" s="119" t="s">
        <v>49</v>
      </c>
      <c r="C59" s="120">
        <v>106.3</v>
      </c>
      <c r="D59" s="121">
        <v>116.8</v>
      </c>
      <c r="E59" s="122">
        <v>107.4</v>
      </c>
      <c r="F59" s="123">
        <v>106.6</v>
      </c>
      <c r="G59" s="124">
        <v>106.3</v>
      </c>
      <c r="H59" s="125">
        <v>106</v>
      </c>
      <c r="I59" s="126">
        <v>106</v>
      </c>
      <c r="J59" s="124">
        <v>105.7</v>
      </c>
      <c r="K59" s="125">
        <v>105.4</v>
      </c>
      <c r="L59" s="126">
        <v>105.4</v>
      </c>
      <c r="M59" s="124">
        <v>105.1</v>
      </c>
      <c r="N59" s="125">
        <v>104.8</v>
      </c>
      <c r="O59" s="126">
        <v>105.3</v>
      </c>
      <c r="P59" s="124">
        <v>105</v>
      </c>
      <c r="Q59" s="125">
        <v>104.7</v>
      </c>
      <c r="R59" s="126">
        <v>105.2</v>
      </c>
      <c r="S59" s="124">
        <v>104.9</v>
      </c>
      <c r="T59" s="125">
        <v>104.6</v>
      </c>
      <c r="U59" s="126">
        <v>105.1</v>
      </c>
      <c r="V59" s="124">
        <v>104.8</v>
      </c>
      <c r="W59" s="125">
        <v>104.5</v>
      </c>
      <c r="X59" s="126">
        <v>105</v>
      </c>
      <c r="Y59" s="124">
        <v>104.7</v>
      </c>
      <c r="Z59" s="125">
        <v>104.4</v>
      </c>
      <c r="AA59" s="126">
        <v>104.9</v>
      </c>
      <c r="AB59" s="124">
        <v>104.6</v>
      </c>
      <c r="AC59" s="125">
        <v>104.3</v>
      </c>
      <c r="AD59" s="126">
        <v>104.8</v>
      </c>
      <c r="AE59" s="124">
        <v>104.5</v>
      </c>
      <c r="AF59" s="125">
        <v>104.2</v>
      </c>
      <c r="AG59" s="126">
        <v>104.7</v>
      </c>
      <c r="AH59" s="124">
        <v>104.4</v>
      </c>
      <c r="AI59" s="125">
        <v>104.1</v>
      </c>
      <c r="AJ59" s="126">
        <v>104.6</v>
      </c>
      <c r="AK59" s="124">
        <v>104.3</v>
      </c>
      <c r="AL59" s="125">
        <v>104</v>
      </c>
      <c r="AM59" s="126">
        <v>104.5</v>
      </c>
      <c r="AN59" s="124">
        <v>104</v>
      </c>
      <c r="AO59" s="125">
        <v>103.7</v>
      </c>
      <c r="AP59" s="127">
        <f t="shared" si="106"/>
        <v>196.73223045198498</v>
      </c>
      <c r="AQ59" s="127">
        <f t="shared" si="107"/>
        <v>189.73791425950134</v>
      </c>
      <c r="AR59" s="127">
        <f t="shared" si="108"/>
        <v>183.32514959849757</v>
      </c>
    </row>
    <row r="60" spans="1:44" s="1" customFormat="1">
      <c r="A60" s="18" t="s">
        <v>63</v>
      </c>
      <c r="B60" s="43"/>
      <c r="C60" s="61"/>
      <c r="D60" s="109"/>
      <c r="E60" s="60"/>
      <c r="F60" s="58"/>
      <c r="G60" s="59"/>
      <c r="H60" s="60"/>
      <c r="I60" s="61"/>
      <c r="J60" s="59"/>
      <c r="K60" s="60"/>
      <c r="L60" s="61"/>
      <c r="M60" s="59"/>
      <c r="N60" s="60"/>
      <c r="O60" s="61"/>
      <c r="P60" s="59"/>
      <c r="Q60" s="60"/>
      <c r="R60" s="61"/>
      <c r="S60" s="59"/>
      <c r="T60" s="60"/>
      <c r="U60" s="61"/>
      <c r="V60" s="59"/>
      <c r="W60" s="60"/>
      <c r="X60" s="61"/>
      <c r="Y60" s="59"/>
      <c r="Z60" s="60"/>
      <c r="AA60" s="61"/>
      <c r="AB60" s="59"/>
      <c r="AC60" s="60"/>
      <c r="AD60" s="61"/>
      <c r="AE60" s="59"/>
      <c r="AF60" s="60"/>
      <c r="AG60" s="61"/>
      <c r="AH60" s="59"/>
      <c r="AI60" s="60"/>
      <c r="AJ60" s="61"/>
      <c r="AK60" s="59"/>
      <c r="AL60" s="60"/>
      <c r="AM60" s="61"/>
      <c r="AN60" s="59"/>
      <c r="AO60" s="60"/>
      <c r="AP60" s="48"/>
      <c r="AQ60" s="49"/>
      <c r="AR60" s="49"/>
    </row>
    <row r="61" spans="1:44" s="1" customFormat="1">
      <c r="A61" s="155" t="s">
        <v>64</v>
      </c>
      <c r="B61" s="43" t="s">
        <v>28</v>
      </c>
      <c r="C61" s="28">
        <v>2559</v>
      </c>
      <c r="D61" s="29">
        <v>2514</v>
      </c>
      <c r="E61" s="30">
        <v>2446</v>
      </c>
      <c r="F61" s="31">
        <v>2385</v>
      </c>
      <c r="G61" s="29">
        <v>2392</v>
      </c>
      <c r="H61" s="30">
        <v>2400</v>
      </c>
      <c r="I61" s="28">
        <v>2338</v>
      </c>
      <c r="J61" s="29">
        <v>2347</v>
      </c>
      <c r="K61" s="30">
        <v>2356</v>
      </c>
      <c r="L61" s="28">
        <v>2315</v>
      </c>
      <c r="M61" s="29">
        <v>2330</v>
      </c>
      <c r="N61" s="30">
        <v>2345</v>
      </c>
      <c r="O61" s="28">
        <v>2295</v>
      </c>
      <c r="P61" s="29">
        <v>2313</v>
      </c>
      <c r="Q61" s="30">
        <v>2334</v>
      </c>
      <c r="R61" s="28">
        <v>2275</v>
      </c>
      <c r="S61" s="29">
        <v>2296</v>
      </c>
      <c r="T61" s="30">
        <v>2323</v>
      </c>
      <c r="U61" s="28">
        <v>2258</v>
      </c>
      <c r="V61" s="29">
        <v>2280</v>
      </c>
      <c r="W61" s="30">
        <v>2313</v>
      </c>
      <c r="X61" s="28">
        <v>2241</v>
      </c>
      <c r="Y61" s="29">
        <v>2264</v>
      </c>
      <c r="Z61" s="30">
        <v>2303</v>
      </c>
      <c r="AA61" s="28">
        <v>2225</v>
      </c>
      <c r="AB61" s="29">
        <v>2249</v>
      </c>
      <c r="AC61" s="30">
        <v>2293</v>
      </c>
      <c r="AD61" s="28">
        <v>2209</v>
      </c>
      <c r="AE61" s="29">
        <v>2234</v>
      </c>
      <c r="AF61" s="30">
        <v>2283</v>
      </c>
      <c r="AG61" s="28">
        <v>2194</v>
      </c>
      <c r="AH61" s="29">
        <v>2220</v>
      </c>
      <c r="AI61" s="30">
        <v>2274</v>
      </c>
      <c r="AJ61" s="28">
        <v>2179</v>
      </c>
      <c r="AK61" s="29">
        <v>2206</v>
      </c>
      <c r="AL61" s="30">
        <v>2265</v>
      </c>
      <c r="AM61" s="28">
        <v>2164</v>
      </c>
      <c r="AN61" s="29">
        <v>2192</v>
      </c>
      <c r="AO61" s="30">
        <v>2256</v>
      </c>
      <c r="AP61" s="32">
        <f>IF((ISERROR(AM61/$D61)),0,(AM61/$D61)*100)</f>
        <v>86.077963404932376</v>
      </c>
      <c r="AQ61" s="32">
        <f>IF((ISERROR(AN61/$D61)),0,(AN61/$D61)*100)</f>
        <v>87.191726332537783</v>
      </c>
      <c r="AR61" s="32">
        <f>IF((ISERROR(AO61/$D61)),0,(AO61/$D61)*100)</f>
        <v>89.73747016706443</v>
      </c>
    </row>
    <row r="62" spans="1:44" s="93" customFormat="1">
      <c r="A62" s="155"/>
      <c r="B62" s="57" t="s">
        <v>29</v>
      </c>
      <c r="C62" s="34">
        <v>98.5</v>
      </c>
      <c r="D62" s="35">
        <f>IF((ISERROR(D61/C61)),0,(D61/C61)*100)</f>
        <v>98.241500586166481</v>
      </c>
      <c r="E62" s="36">
        <f>IF((ISERROR(E61/D61)),0,(E61/D61)*100)</f>
        <v>97.29514717581543</v>
      </c>
      <c r="F62" s="37">
        <f>IF((ISERROR(F61/E61)),0,(F61/E61)*100)</f>
        <v>97.506132461161073</v>
      </c>
      <c r="G62" s="38">
        <f>IF((ISERROR(G61/E61)),0,(G61/E61)*100)</f>
        <v>97.79231398201145</v>
      </c>
      <c r="H62" s="36">
        <f t="shared" ref="H62:AO62" si="109">IF((ISERROR(H61/E61)),0,(H61/E61)*100)</f>
        <v>98.119378577269018</v>
      </c>
      <c r="I62" s="39">
        <f t="shared" si="109"/>
        <v>98.029350104821802</v>
      </c>
      <c r="J62" s="38">
        <f t="shared" si="109"/>
        <v>98.118729096989966</v>
      </c>
      <c r="K62" s="36">
        <f t="shared" si="109"/>
        <v>98.166666666666671</v>
      </c>
      <c r="L62" s="39">
        <f t="shared" si="109"/>
        <v>99.01625320786998</v>
      </c>
      <c r="M62" s="38">
        <f t="shared" si="109"/>
        <v>99.275671069450368</v>
      </c>
      <c r="N62" s="36">
        <f t="shared" si="109"/>
        <v>99.533106960950761</v>
      </c>
      <c r="O62" s="39">
        <f t="shared" si="109"/>
        <v>99.136069114470843</v>
      </c>
      <c r="P62" s="38">
        <f t="shared" si="109"/>
        <v>99.27038626609442</v>
      </c>
      <c r="Q62" s="36">
        <f t="shared" si="109"/>
        <v>99.530916844349676</v>
      </c>
      <c r="R62" s="39">
        <f t="shared" si="109"/>
        <v>99.128540305010887</v>
      </c>
      <c r="S62" s="38">
        <f t="shared" si="109"/>
        <v>99.265023778642458</v>
      </c>
      <c r="T62" s="36">
        <f t="shared" si="109"/>
        <v>99.528706083976004</v>
      </c>
      <c r="U62" s="39">
        <f t="shared" si="109"/>
        <v>99.252747252747255</v>
      </c>
      <c r="V62" s="38">
        <f t="shared" si="109"/>
        <v>99.303135888501743</v>
      </c>
      <c r="W62" s="36">
        <f t="shared" si="109"/>
        <v>99.569522169608263</v>
      </c>
      <c r="X62" s="39">
        <f t="shared" si="109"/>
        <v>99.247121346324178</v>
      </c>
      <c r="Y62" s="38">
        <f t="shared" si="109"/>
        <v>99.298245614035082</v>
      </c>
      <c r="Z62" s="36">
        <f t="shared" si="109"/>
        <v>99.56766104626027</v>
      </c>
      <c r="AA62" s="39">
        <f t="shared" si="109"/>
        <v>99.286033020972781</v>
      </c>
      <c r="AB62" s="38">
        <f t="shared" si="109"/>
        <v>99.337455830388691</v>
      </c>
      <c r="AC62" s="36">
        <f t="shared" si="109"/>
        <v>99.565783760312627</v>
      </c>
      <c r="AD62" s="39">
        <f t="shared" si="109"/>
        <v>99.280898876404507</v>
      </c>
      <c r="AE62" s="38">
        <f t="shared" si="109"/>
        <v>99.333036905291237</v>
      </c>
      <c r="AF62" s="36">
        <f t="shared" si="109"/>
        <v>99.563890100305272</v>
      </c>
      <c r="AG62" s="39">
        <f t="shared" si="109"/>
        <v>99.320959710276142</v>
      </c>
      <c r="AH62" s="38">
        <f t="shared" si="109"/>
        <v>99.37332139659803</v>
      </c>
      <c r="AI62" s="36">
        <f t="shared" si="109"/>
        <v>99.605781865965838</v>
      </c>
      <c r="AJ62" s="39">
        <f t="shared" si="109"/>
        <v>99.316317228805843</v>
      </c>
      <c r="AK62" s="38">
        <f t="shared" si="109"/>
        <v>99.369369369369366</v>
      </c>
      <c r="AL62" s="36">
        <f t="shared" si="109"/>
        <v>99.604221635883903</v>
      </c>
      <c r="AM62" s="39">
        <f t="shared" si="109"/>
        <v>99.311610830656264</v>
      </c>
      <c r="AN62" s="38">
        <f t="shared" si="109"/>
        <v>99.365367180417039</v>
      </c>
      <c r="AO62" s="36">
        <f t="shared" si="109"/>
        <v>99.602649006622514</v>
      </c>
      <c r="AP62" s="101"/>
      <c r="AQ62" s="92"/>
      <c r="AR62" s="92"/>
    </row>
    <row r="63" spans="1:44" s="1" customFormat="1" ht="30.75" customHeight="1">
      <c r="A63" s="161" t="s">
        <v>65</v>
      </c>
      <c r="B63" s="43" t="s">
        <v>28</v>
      </c>
      <c r="C63" s="28">
        <v>2109</v>
      </c>
      <c r="D63" s="29">
        <v>2064</v>
      </c>
      <c r="E63" s="30">
        <v>1998</v>
      </c>
      <c r="F63" s="31">
        <v>1940</v>
      </c>
      <c r="G63" s="29">
        <v>1952</v>
      </c>
      <c r="H63" s="30">
        <v>1956</v>
      </c>
      <c r="I63" s="28">
        <v>1898</v>
      </c>
      <c r="J63" s="29">
        <v>1912</v>
      </c>
      <c r="K63" s="30">
        <v>1918</v>
      </c>
      <c r="L63" s="28">
        <v>1880</v>
      </c>
      <c r="M63" s="29">
        <v>1900</v>
      </c>
      <c r="N63" s="30">
        <v>1908</v>
      </c>
      <c r="O63" s="28">
        <v>1863</v>
      </c>
      <c r="P63" s="29">
        <v>1888</v>
      </c>
      <c r="Q63" s="30">
        <v>1898</v>
      </c>
      <c r="R63" s="28">
        <v>1846</v>
      </c>
      <c r="S63" s="29">
        <v>1876</v>
      </c>
      <c r="T63" s="30">
        <v>1888</v>
      </c>
      <c r="U63" s="28">
        <v>1830</v>
      </c>
      <c r="V63" s="29">
        <v>1865</v>
      </c>
      <c r="W63" s="30">
        <v>1879</v>
      </c>
      <c r="X63" s="28">
        <v>1814</v>
      </c>
      <c r="Y63" s="29">
        <v>1854</v>
      </c>
      <c r="Z63" s="30">
        <v>1870</v>
      </c>
      <c r="AA63" s="28">
        <v>1799</v>
      </c>
      <c r="AB63" s="29">
        <v>1844</v>
      </c>
      <c r="AC63" s="30">
        <v>1862</v>
      </c>
      <c r="AD63" s="28">
        <v>1784</v>
      </c>
      <c r="AE63" s="29">
        <v>1834</v>
      </c>
      <c r="AF63" s="30">
        <v>1854</v>
      </c>
      <c r="AG63" s="28">
        <v>1770</v>
      </c>
      <c r="AH63" s="29">
        <v>1825</v>
      </c>
      <c r="AI63" s="30">
        <v>1847</v>
      </c>
      <c r="AJ63" s="28">
        <v>1756</v>
      </c>
      <c r="AK63" s="29">
        <v>1816</v>
      </c>
      <c r="AL63" s="30">
        <v>1840</v>
      </c>
      <c r="AM63" s="28">
        <v>1743</v>
      </c>
      <c r="AN63" s="29">
        <v>1807</v>
      </c>
      <c r="AO63" s="30">
        <v>1833</v>
      </c>
      <c r="AP63" s="32">
        <f>IF((ISERROR(AM63/$D63)),0,(AM63/$D63)*100)</f>
        <v>84.447674418604649</v>
      </c>
      <c r="AQ63" s="32">
        <f>IF((ISERROR(AN63/$D63)),0,(AN63/$D63)*100)</f>
        <v>87.548449612403104</v>
      </c>
      <c r="AR63" s="32">
        <f>IF((ISERROR(AO63/$D63)),0,(AO63/$D63)*100)</f>
        <v>88.808139534883722</v>
      </c>
    </row>
    <row r="64" spans="1:44" s="108" customFormat="1">
      <c r="A64" s="161"/>
      <c r="B64" s="57" t="s">
        <v>29</v>
      </c>
      <c r="C64" s="34">
        <v>98.9</v>
      </c>
      <c r="D64" s="35">
        <f>IF((ISERROR(D63/C63)),0,(D63/C63)*100)</f>
        <v>97.866287339971549</v>
      </c>
      <c r="E64" s="36">
        <f>IF((ISERROR(E63/D63)),0,(E63/D63)*100)</f>
        <v>96.802325581395351</v>
      </c>
      <c r="F64" s="37">
        <f>IF((ISERROR(F63/E63)),0,(F63/E63)*100)</f>
        <v>97.097097097097091</v>
      </c>
      <c r="G64" s="38">
        <f>IF((ISERROR(G63/E63)),0,(G63/E63)*100)</f>
        <v>97.697697697697691</v>
      </c>
      <c r="H64" s="36">
        <f t="shared" ref="H64:AO64" si="110">IF((ISERROR(H63/E63)),0,(H63/E63)*100)</f>
        <v>97.897897897897906</v>
      </c>
      <c r="I64" s="39">
        <f t="shared" si="110"/>
        <v>97.835051546391753</v>
      </c>
      <c r="J64" s="38">
        <f t="shared" si="110"/>
        <v>97.950819672131146</v>
      </c>
      <c r="K64" s="36">
        <f t="shared" si="110"/>
        <v>98.057259713701427</v>
      </c>
      <c r="L64" s="39">
        <f t="shared" si="110"/>
        <v>99.051633298208642</v>
      </c>
      <c r="M64" s="38">
        <f t="shared" si="110"/>
        <v>99.372384937238493</v>
      </c>
      <c r="N64" s="36">
        <f t="shared" si="110"/>
        <v>99.478623566214807</v>
      </c>
      <c r="O64" s="39">
        <f>IF((ISERROR(O63/L63)),0,(O63/L63)*100)</f>
        <v>99.095744680851055</v>
      </c>
      <c r="P64" s="38">
        <f t="shared" si="110"/>
        <v>99.368421052631589</v>
      </c>
      <c r="Q64" s="36">
        <f t="shared" si="110"/>
        <v>99.475890985324938</v>
      </c>
      <c r="R64" s="39">
        <f t="shared" si="110"/>
        <v>99.087493290391834</v>
      </c>
      <c r="S64" s="38">
        <f t="shared" si="110"/>
        <v>99.364406779661024</v>
      </c>
      <c r="T64" s="36">
        <f t="shared" si="110"/>
        <v>99.473129610115905</v>
      </c>
      <c r="U64" s="39">
        <f t="shared" si="110"/>
        <v>99.133261105092103</v>
      </c>
      <c r="V64" s="38">
        <f t="shared" si="110"/>
        <v>99.413646055437098</v>
      </c>
      <c r="W64" s="36">
        <f t="shared" si="110"/>
        <v>99.523305084745758</v>
      </c>
      <c r="X64" s="39">
        <f t="shared" si="110"/>
        <v>99.125683060109296</v>
      </c>
      <c r="Y64" s="38">
        <f t="shared" si="110"/>
        <v>99.410187667560322</v>
      </c>
      <c r="Z64" s="36">
        <f t="shared" si="110"/>
        <v>99.521021820117085</v>
      </c>
      <c r="AA64" s="39">
        <f t="shared" si="110"/>
        <v>99.17309812568908</v>
      </c>
      <c r="AB64" s="38">
        <f t="shared" si="110"/>
        <v>99.460625674217908</v>
      </c>
      <c r="AC64" s="36">
        <f t="shared" si="110"/>
        <v>99.572192513368989</v>
      </c>
      <c r="AD64" s="39">
        <f t="shared" si="110"/>
        <v>99.166203446359091</v>
      </c>
      <c r="AE64" s="38">
        <f t="shared" si="110"/>
        <v>99.457700650759222</v>
      </c>
      <c r="AF64" s="36">
        <f t="shared" si="110"/>
        <v>99.570354457572506</v>
      </c>
      <c r="AG64" s="39">
        <f t="shared" si="110"/>
        <v>99.215246636771298</v>
      </c>
      <c r="AH64" s="38">
        <f t="shared" si="110"/>
        <v>99.509269356597599</v>
      </c>
      <c r="AI64" s="36">
        <f t="shared" si="110"/>
        <v>99.622437971952536</v>
      </c>
      <c r="AJ64" s="39">
        <f t="shared" si="110"/>
        <v>99.209039548022602</v>
      </c>
      <c r="AK64" s="38">
        <f t="shared" si="110"/>
        <v>99.506849315068493</v>
      </c>
      <c r="AL64" s="36">
        <f t="shared" si="110"/>
        <v>99.621007038440709</v>
      </c>
      <c r="AM64" s="39">
        <f t="shared" si="110"/>
        <v>99.259681093394079</v>
      </c>
      <c r="AN64" s="38">
        <f t="shared" si="110"/>
        <v>99.504405286343612</v>
      </c>
      <c r="AO64" s="36">
        <f t="shared" si="110"/>
        <v>99.619565217391298</v>
      </c>
      <c r="AP64" s="110"/>
      <c r="AQ64" s="107"/>
      <c r="AR64" s="107"/>
    </row>
    <row r="65" spans="1:44" s="1" customFormat="1">
      <c r="A65" s="155" t="s">
        <v>66</v>
      </c>
      <c r="B65" s="43" t="s">
        <v>28</v>
      </c>
      <c r="C65" s="28">
        <v>450</v>
      </c>
      <c r="D65" s="29">
        <v>450</v>
      </c>
      <c r="E65" s="30">
        <v>448</v>
      </c>
      <c r="F65" s="31">
        <v>445</v>
      </c>
      <c r="G65" s="29">
        <v>440</v>
      </c>
      <c r="H65" s="30">
        <v>435</v>
      </c>
      <c r="I65" s="28">
        <v>440</v>
      </c>
      <c r="J65" s="29">
        <v>435</v>
      </c>
      <c r="K65" s="30">
        <v>430</v>
      </c>
      <c r="L65" s="28">
        <v>435</v>
      </c>
      <c r="M65" s="29">
        <v>430</v>
      </c>
      <c r="N65" s="30">
        <v>425</v>
      </c>
      <c r="O65" s="28">
        <v>431</v>
      </c>
      <c r="P65" s="29">
        <v>425</v>
      </c>
      <c r="Q65" s="30">
        <v>419</v>
      </c>
      <c r="R65" s="28">
        <v>427</v>
      </c>
      <c r="S65" s="29">
        <v>420</v>
      </c>
      <c r="T65" s="30">
        <v>413</v>
      </c>
      <c r="U65" s="28">
        <v>423</v>
      </c>
      <c r="V65" s="29">
        <v>415</v>
      </c>
      <c r="W65" s="30">
        <v>407</v>
      </c>
      <c r="X65" s="28">
        <v>419</v>
      </c>
      <c r="Y65" s="29">
        <v>410</v>
      </c>
      <c r="Z65" s="30">
        <v>401</v>
      </c>
      <c r="AA65" s="28">
        <v>415</v>
      </c>
      <c r="AB65" s="29">
        <v>405</v>
      </c>
      <c r="AC65" s="30">
        <v>395</v>
      </c>
      <c r="AD65" s="28">
        <v>411</v>
      </c>
      <c r="AE65" s="29">
        <v>400</v>
      </c>
      <c r="AF65" s="30">
        <v>389</v>
      </c>
      <c r="AG65" s="28">
        <v>407</v>
      </c>
      <c r="AH65" s="29">
        <v>395</v>
      </c>
      <c r="AI65" s="30">
        <v>383</v>
      </c>
      <c r="AJ65" s="28">
        <v>403</v>
      </c>
      <c r="AK65" s="29">
        <v>390</v>
      </c>
      <c r="AL65" s="30">
        <v>377</v>
      </c>
      <c r="AM65" s="28">
        <v>399</v>
      </c>
      <c r="AN65" s="29">
        <v>385</v>
      </c>
      <c r="AO65" s="30">
        <v>371</v>
      </c>
      <c r="AP65" s="32">
        <f>IF((ISERROR(AM65/$D65)),0,(AM65/$D65)*100)</f>
        <v>88.666666666666671</v>
      </c>
      <c r="AQ65" s="32">
        <f>IF((ISERROR(AN65/$D65)),0,(AN65/$D65)*100)</f>
        <v>85.555555555555557</v>
      </c>
      <c r="AR65" s="32">
        <f>IF((ISERROR(AO65/$D65)),0,(AO65/$D65)*100)</f>
        <v>82.444444444444443</v>
      </c>
    </row>
    <row r="66" spans="1:44" s="108" customFormat="1">
      <c r="A66" s="155"/>
      <c r="B66" s="57" t="s">
        <v>29</v>
      </c>
      <c r="C66" s="34">
        <v>96.8</v>
      </c>
      <c r="D66" s="35">
        <f>IF((ISERROR(D65/C65)),0,(D65/C65)*100)</f>
        <v>100</v>
      </c>
      <c r="E66" s="36">
        <f>IF((ISERROR(E65/D65)),0,(E65/D65)*100)</f>
        <v>99.555555555555557</v>
      </c>
      <c r="F66" s="37">
        <f>IF((ISERROR(F65/E65)),0,(F65/E65)*100)</f>
        <v>99.330357142857139</v>
      </c>
      <c r="G66" s="38">
        <f>IF((ISERROR(G65/E65)),0,(G65/E65)*100)</f>
        <v>98.214285714285708</v>
      </c>
      <c r="H66" s="36">
        <f t="shared" ref="H66:AO66" si="111">IF((ISERROR(H65/E65)),0,(H65/E65)*100)</f>
        <v>97.098214285714292</v>
      </c>
      <c r="I66" s="39">
        <f t="shared" si="111"/>
        <v>98.876404494382015</v>
      </c>
      <c r="J66" s="38">
        <f t="shared" si="111"/>
        <v>98.86363636363636</v>
      </c>
      <c r="K66" s="36">
        <f t="shared" si="111"/>
        <v>98.850574712643677</v>
      </c>
      <c r="L66" s="39">
        <f t="shared" si="111"/>
        <v>98.86363636363636</v>
      </c>
      <c r="M66" s="38">
        <f t="shared" si="111"/>
        <v>98.850574712643677</v>
      </c>
      <c r="N66" s="36">
        <f t="shared" si="111"/>
        <v>98.837209302325576</v>
      </c>
      <c r="O66" s="39">
        <f t="shared" si="111"/>
        <v>99.080459770114942</v>
      </c>
      <c r="P66" s="38">
        <f t="shared" si="111"/>
        <v>98.837209302325576</v>
      </c>
      <c r="Q66" s="36">
        <f t="shared" si="111"/>
        <v>98.588235294117638</v>
      </c>
      <c r="R66" s="39">
        <f t="shared" si="111"/>
        <v>99.071925754060317</v>
      </c>
      <c r="S66" s="38">
        <f t="shared" si="111"/>
        <v>98.82352941176471</v>
      </c>
      <c r="T66" s="36">
        <f t="shared" si="111"/>
        <v>98.56801909307876</v>
      </c>
      <c r="U66" s="39">
        <f t="shared" si="111"/>
        <v>99.063231850117091</v>
      </c>
      <c r="V66" s="38">
        <f t="shared" si="111"/>
        <v>98.80952380952381</v>
      </c>
      <c r="W66" s="36">
        <f t="shared" si="111"/>
        <v>98.54721549636804</v>
      </c>
      <c r="X66" s="39">
        <f t="shared" si="111"/>
        <v>99.054373522458633</v>
      </c>
      <c r="Y66" s="38">
        <f t="shared" si="111"/>
        <v>98.795180722891558</v>
      </c>
      <c r="Z66" s="36">
        <f t="shared" si="111"/>
        <v>98.525798525798521</v>
      </c>
      <c r="AA66" s="39">
        <f t="shared" si="111"/>
        <v>99.045346062052502</v>
      </c>
      <c r="AB66" s="38">
        <f t="shared" si="111"/>
        <v>98.780487804878049</v>
      </c>
      <c r="AC66" s="36">
        <f t="shared" si="111"/>
        <v>98.503740648379051</v>
      </c>
      <c r="AD66" s="39">
        <f t="shared" si="111"/>
        <v>99.036144578313255</v>
      </c>
      <c r="AE66" s="38">
        <f t="shared" si="111"/>
        <v>98.76543209876543</v>
      </c>
      <c r="AF66" s="36">
        <f t="shared" si="111"/>
        <v>98.481012658227854</v>
      </c>
      <c r="AG66" s="39">
        <f t="shared" si="111"/>
        <v>99.026763990267639</v>
      </c>
      <c r="AH66" s="38">
        <f t="shared" si="111"/>
        <v>98.75</v>
      </c>
      <c r="AI66" s="36">
        <f t="shared" si="111"/>
        <v>98.457583547557832</v>
      </c>
      <c r="AJ66" s="39">
        <f t="shared" si="111"/>
        <v>99.017199017199019</v>
      </c>
      <c r="AK66" s="38">
        <f t="shared" si="111"/>
        <v>98.734177215189874</v>
      </c>
      <c r="AL66" s="36">
        <f t="shared" si="111"/>
        <v>98.433420365535255</v>
      </c>
      <c r="AM66" s="39">
        <f t="shared" si="111"/>
        <v>99.007444168734494</v>
      </c>
      <c r="AN66" s="38">
        <f t="shared" si="111"/>
        <v>98.71794871794873</v>
      </c>
      <c r="AO66" s="36">
        <f t="shared" si="111"/>
        <v>98.408488063660485</v>
      </c>
      <c r="AP66" s="110"/>
      <c r="AQ66" s="107"/>
      <c r="AR66" s="107"/>
    </row>
    <row r="67" spans="1:44" s="1" customFormat="1">
      <c r="A67" s="27" t="s">
        <v>67</v>
      </c>
      <c r="B67" s="43" t="s">
        <v>68</v>
      </c>
      <c r="C67" s="111">
        <v>17.579999999999998</v>
      </c>
      <c r="D67" s="112">
        <v>17.899999999999999</v>
      </c>
      <c r="E67" s="113">
        <v>18.32</v>
      </c>
      <c r="F67" s="114">
        <v>18.66</v>
      </c>
      <c r="G67" s="112">
        <v>18.39</v>
      </c>
      <c r="H67" s="113">
        <f>H65/H61*100</f>
        <v>18.125</v>
      </c>
      <c r="I67" s="111">
        <v>18.82</v>
      </c>
      <c r="J67" s="112">
        <v>18.53</v>
      </c>
      <c r="K67" s="113">
        <f>K65/K61*100</f>
        <v>18.251273344651953</v>
      </c>
      <c r="L67" s="111">
        <v>18.79</v>
      </c>
      <c r="M67" s="112">
        <v>18.45</v>
      </c>
      <c r="N67" s="113">
        <f t="shared" ref="N67:AO67" si="112">N65/N61*100</f>
        <v>18.123667377398718</v>
      </c>
      <c r="O67" s="111">
        <f t="shared" si="112"/>
        <v>18.77995642701525</v>
      </c>
      <c r="P67" s="112">
        <f t="shared" si="112"/>
        <v>18.37440553393861</v>
      </c>
      <c r="Q67" s="113">
        <f t="shared" si="112"/>
        <v>17.952013710368465</v>
      </c>
      <c r="R67" s="111">
        <f t="shared" si="112"/>
        <v>18.76923076923077</v>
      </c>
      <c r="S67" s="112">
        <f t="shared" si="112"/>
        <v>18.292682926829269</v>
      </c>
      <c r="T67" s="113">
        <f t="shared" si="112"/>
        <v>17.778734395178645</v>
      </c>
      <c r="U67" s="111">
        <f t="shared" si="112"/>
        <v>18.733392382639504</v>
      </c>
      <c r="V67" s="112">
        <f t="shared" si="112"/>
        <v>18.201754385964914</v>
      </c>
      <c r="W67" s="113">
        <f t="shared" si="112"/>
        <v>17.596195417207092</v>
      </c>
      <c r="X67" s="111">
        <f t="shared" si="112"/>
        <v>18.697010263275324</v>
      </c>
      <c r="Y67" s="112">
        <f t="shared" si="112"/>
        <v>18.109540636042404</v>
      </c>
      <c r="Z67" s="113">
        <f t="shared" si="112"/>
        <v>17.41207121146331</v>
      </c>
      <c r="AA67" s="111">
        <f t="shared" si="112"/>
        <v>18.651685393258425</v>
      </c>
      <c r="AB67" s="112">
        <f t="shared" si="112"/>
        <v>18.008003557136504</v>
      </c>
      <c r="AC67" s="113">
        <f t="shared" si="112"/>
        <v>17.226341037941562</v>
      </c>
      <c r="AD67" s="111">
        <f t="shared" si="112"/>
        <v>18.605703938433678</v>
      </c>
      <c r="AE67" s="112">
        <f t="shared" si="112"/>
        <v>17.905102954341988</v>
      </c>
      <c r="AF67" s="113">
        <f t="shared" si="112"/>
        <v>17.038983793254488</v>
      </c>
      <c r="AG67" s="111">
        <f t="shared" si="112"/>
        <v>18.550592525068367</v>
      </c>
      <c r="AH67" s="112">
        <f t="shared" si="112"/>
        <v>17.792792792792792</v>
      </c>
      <c r="AI67" s="113">
        <f t="shared" si="112"/>
        <v>16.842568161829373</v>
      </c>
      <c r="AJ67" s="111">
        <f t="shared" si="112"/>
        <v>18.494722349701696</v>
      </c>
      <c r="AK67" s="112">
        <f t="shared" si="112"/>
        <v>17.679057116953761</v>
      </c>
      <c r="AL67" s="113">
        <f t="shared" si="112"/>
        <v>16.644591611479029</v>
      </c>
      <c r="AM67" s="111">
        <f t="shared" si="112"/>
        <v>18.438077634011091</v>
      </c>
      <c r="AN67" s="112">
        <f t="shared" si="112"/>
        <v>17.563868613138688</v>
      </c>
      <c r="AO67" s="113">
        <f t="shared" si="112"/>
        <v>16.445035460992909</v>
      </c>
      <c r="AP67" s="32">
        <f>AM67-C67</f>
        <v>0.85807763401109227</v>
      </c>
      <c r="AQ67" s="115">
        <f>AN67-C67</f>
        <v>-1.6131386861310659E-2</v>
      </c>
      <c r="AR67" s="115">
        <f>AO67-C67</f>
        <v>-1.1349645390070897</v>
      </c>
    </row>
    <row r="68" spans="1:44" ht="30.75" customHeight="1">
      <c r="A68" s="155" t="s">
        <v>69</v>
      </c>
      <c r="B68" s="43" t="s">
        <v>28</v>
      </c>
      <c r="C68" s="28">
        <v>87</v>
      </c>
      <c r="D68" s="29">
        <v>68</v>
      </c>
      <c r="E68" s="30">
        <v>33</v>
      </c>
      <c r="F68" s="31">
        <v>31</v>
      </c>
      <c r="G68" s="29">
        <v>30</v>
      </c>
      <c r="H68" s="30">
        <v>29</v>
      </c>
      <c r="I68" s="28">
        <v>30</v>
      </c>
      <c r="J68" s="29">
        <v>28</v>
      </c>
      <c r="K68" s="30">
        <v>26</v>
      </c>
      <c r="L68" s="28">
        <v>28</v>
      </c>
      <c r="M68" s="29">
        <v>26</v>
      </c>
      <c r="N68" s="30">
        <v>24</v>
      </c>
      <c r="O68" s="28">
        <v>27</v>
      </c>
      <c r="P68" s="29">
        <v>25</v>
      </c>
      <c r="Q68" s="30">
        <v>23</v>
      </c>
      <c r="R68" s="28">
        <v>26</v>
      </c>
      <c r="S68" s="29">
        <v>24</v>
      </c>
      <c r="T68" s="30">
        <v>22</v>
      </c>
      <c r="U68" s="28">
        <v>25</v>
      </c>
      <c r="V68" s="29">
        <v>23</v>
      </c>
      <c r="W68" s="30">
        <v>20</v>
      </c>
      <c r="X68" s="28">
        <v>24</v>
      </c>
      <c r="Y68" s="29">
        <v>22</v>
      </c>
      <c r="Z68" s="30">
        <v>18</v>
      </c>
      <c r="AA68" s="28">
        <v>23</v>
      </c>
      <c r="AB68" s="29">
        <v>21</v>
      </c>
      <c r="AC68" s="30">
        <v>16</v>
      </c>
      <c r="AD68" s="28">
        <v>22</v>
      </c>
      <c r="AE68" s="29">
        <v>19</v>
      </c>
      <c r="AF68" s="30">
        <v>14</v>
      </c>
      <c r="AG68" s="28">
        <v>21</v>
      </c>
      <c r="AH68" s="29">
        <v>17</v>
      </c>
      <c r="AI68" s="30">
        <v>12</v>
      </c>
      <c r="AJ68" s="28">
        <v>20</v>
      </c>
      <c r="AK68" s="29">
        <v>15</v>
      </c>
      <c r="AL68" s="30">
        <v>9</v>
      </c>
      <c r="AM68" s="28">
        <v>19</v>
      </c>
      <c r="AN68" s="29">
        <v>13</v>
      </c>
      <c r="AO68" s="30">
        <v>6</v>
      </c>
      <c r="AP68" s="32">
        <f>IF((ISERROR(AM68/$D68)),0,(AM68/$D68)*100)</f>
        <v>27.941176470588236</v>
      </c>
      <c r="AQ68" s="32">
        <f>IF((ISERROR(AN68/$D68)),0,(AN68/$D68)*100)</f>
        <v>19.117647058823529</v>
      </c>
      <c r="AR68" s="32">
        <f>IF((ISERROR(AO68/$D68)),0,(AO68/$D68)*100)</f>
        <v>8.8235294117647065</v>
      </c>
    </row>
    <row r="69" spans="1:44" s="108" customFormat="1" ht="20.25" customHeight="1">
      <c r="A69" s="155"/>
      <c r="B69" s="57" t="s">
        <v>29</v>
      </c>
      <c r="C69" s="34">
        <v>70.7</v>
      </c>
      <c r="D69" s="35">
        <f>IF((ISERROR(D68/C68)),0,(D68/C68)*100)</f>
        <v>78.160919540229884</v>
      </c>
      <c r="E69" s="36">
        <f>IF((ISERROR(E68/D68)),0,(E68/D68)*100)</f>
        <v>48.529411764705884</v>
      </c>
      <c r="F69" s="37">
        <f>IF((ISERROR(F68/E68)),0,(F68/E68)*100)</f>
        <v>93.939393939393938</v>
      </c>
      <c r="G69" s="38">
        <f>IF((ISERROR(G68/E68)),0,(G68/E68)*100)</f>
        <v>90.909090909090907</v>
      </c>
      <c r="H69" s="36">
        <f t="shared" ref="H69:AO69" si="113">IF((ISERROR(H68/E68)),0,(H68/E68)*100)</f>
        <v>87.878787878787875</v>
      </c>
      <c r="I69" s="39">
        <f t="shared" si="113"/>
        <v>96.774193548387103</v>
      </c>
      <c r="J69" s="38">
        <f t="shared" si="113"/>
        <v>93.333333333333329</v>
      </c>
      <c r="K69" s="36">
        <f t="shared" si="113"/>
        <v>89.65517241379311</v>
      </c>
      <c r="L69" s="39">
        <f t="shared" si="113"/>
        <v>93.333333333333329</v>
      </c>
      <c r="M69" s="38">
        <f t="shared" si="113"/>
        <v>92.857142857142861</v>
      </c>
      <c r="N69" s="36">
        <f t="shared" si="113"/>
        <v>92.307692307692307</v>
      </c>
      <c r="O69" s="39">
        <f t="shared" si="113"/>
        <v>96.428571428571431</v>
      </c>
      <c r="P69" s="38">
        <f t="shared" si="113"/>
        <v>96.15384615384616</v>
      </c>
      <c r="Q69" s="36">
        <f t="shared" si="113"/>
        <v>95.833333333333343</v>
      </c>
      <c r="R69" s="39">
        <f t="shared" si="113"/>
        <v>96.296296296296291</v>
      </c>
      <c r="S69" s="38">
        <f t="shared" si="113"/>
        <v>96</v>
      </c>
      <c r="T69" s="36">
        <f t="shared" si="113"/>
        <v>95.652173913043484</v>
      </c>
      <c r="U69" s="39">
        <f t="shared" si="113"/>
        <v>96.15384615384616</v>
      </c>
      <c r="V69" s="38">
        <f t="shared" si="113"/>
        <v>95.833333333333343</v>
      </c>
      <c r="W69" s="36">
        <f t="shared" si="113"/>
        <v>90.909090909090907</v>
      </c>
      <c r="X69" s="39">
        <f t="shared" si="113"/>
        <v>96</v>
      </c>
      <c r="Y69" s="38">
        <f t="shared" si="113"/>
        <v>95.652173913043484</v>
      </c>
      <c r="Z69" s="36">
        <f t="shared" si="113"/>
        <v>90</v>
      </c>
      <c r="AA69" s="39">
        <f t="shared" si="113"/>
        <v>95.833333333333343</v>
      </c>
      <c r="AB69" s="38">
        <f t="shared" si="113"/>
        <v>95.454545454545453</v>
      </c>
      <c r="AC69" s="36">
        <f t="shared" si="113"/>
        <v>88.888888888888886</v>
      </c>
      <c r="AD69" s="39">
        <f t="shared" si="113"/>
        <v>95.652173913043484</v>
      </c>
      <c r="AE69" s="38">
        <f t="shared" si="113"/>
        <v>90.476190476190482</v>
      </c>
      <c r="AF69" s="36">
        <f t="shared" si="113"/>
        <v>87.5</v>
      </c>
      <c r="AG69" s="39">
        <f t="shared" si="113"/>
        <v>95.454545454545453</v>
      </c>
      <c r="AH69" s="38">
        <f t="shared" si="113"/>
        <v>89.473684210526315</v>
      </c>
      <c r="AI69" s="36">
        <f t="shared" si="113"/>
        <v>85.714285714285708</v>
      </c>
      <c r="AJ69" s="39">
        <f t="shared" si="113"/>
        <v>95.238095238095227</v>
      </c>
      <c r="AK69" s="38">
        <f t="shared" si="113"/>
        <v>88.235294117647058</v>
      </c>
      <c r="AL69" s="36">
        <f t="shared" si="113"/>
        <v>75</v>
      </c>
      <c r="AM69" s="39">
        <f t="shared" si="113"/>
        <v>95</v>
      </c>
      <c r="AN69" s="38">
        <f t="shared" si="113"/>
        <v>86.666666666666671</v>
      </c>
      <c r="AO69" s="36">
        <f t="shared" si="113"/>
        <v>66.666666666666657</v>
      </c>
      <c r="AP69" s="110"/>
      <c r="AQ69" s="107"/>
      <c r="AR69" s="107"/>
    </row>
    <row r="70" spans="1:44">
      <c r="A70" s="50" t="s">
        <v>70</v>
      </c>
      <c r="B70" s="43" t="s">
        <v>68</v>
      </c>
      <c r="C70" s="111">
        <v>3.4</v>
      </c>
      <c r="D70" s="112">
        <v>2.7</v>
      </c>
      <c r="E70" s="113">
        <v>1.35</v>
      </c>
      <c r="F70" s="114">
        <v>1.3</v>
      </c>
      <c r="G70" s="112">
        <v>1.25</v>
      </c>
      <c r="H70" s="113">
        <f>H68/H61*100</f>
        <v>1.2083333333333333</v>
      </c>
      <c r="I70" s="111">
        <v>1.28</v>
      </c>
      <c r="J70" s="112">
        <v>1.19</v>
      </c>
      <c r="K70" s="113">
        <f>K68/K61*100</f>
        <v>1.1035653650254669</v>
      </c>
      <c r="L70" s="111">
        <v>1.21</v>
      </c>
      <c r="M70" s="112">
        <v>1.1200000000000001</v>
      </c>
      <c r="N70" s="113">
        <f t="shared" ref="N70:AO70" si="114">N68/N61*100</f>
        <v>1.023454157782516</v>
      </c>
      <c r="O70" s="111">
        <f t="shared" si="114"/>
        <v>1.1764705882352942</v>
      </c>
      <c r="P70" s="112">
        <f t="shared" si="114"/>
        <v>1.0808473843493298</v>
      </c>
      <c r="Q70" s="113">
        <f t="shared" si="114"/>
        <v>0.98543273350471305</v>
      </c>
      <c r="R70" s="111">
        <f t="shared" si="114"/>
        <v>1.1428571428571428</v>
      </c>
      <c r="S70" s="112">
        <f t="shared" si="114"/>
        <v>1.0452961672473868</v>
      </c>
      <c r="T70" s="113">
        <f t="shared" si="114"/>
        <v>0.94705122686181664</v>
      </c>
      <c r="U70" s="111">
        <f t="shared" si="114"/>
        <v>1.1071744906997343</v>
      </c>
      <c r="V70" s="112">
        <f t="shared" si="114"/>
        <v>1.0087719298245614</v>
      </c>
      <c r="W70" s="113">
        <f t="shared" si="114"/>
        <v>0.86467790747946394</v>
      </c>
      <c r="X70" s="111">
        <f t="shared" si="114"/>
        <v>1.07095046854083</v>
      </c>
      <c r="Y70" s="112">
        <f t="shared" si="114"/>
        <v>0.9717314487632509</v>
      </c>
      <c r="Z70" s="113">
        <f t="shared" si="114"/>
        <v>0.78158923143725567</v>
      </c>
      <c r="AA70" s="111">
        <f t="shared" si="114"/>
        <v>1.0337078651685392</v>
      </c>
      <c r="AB70" s="112">
        <f t="shared" si="114"/>
        <v>0.9337483325922632</v>
      </c>
      <c r="AC70" s="113">
        <f t="shared" si="114"/>
        <v>0.69777583951155697</v>
      </c>
      <c r="AD70" s="111">
        <f t="shared" si="114"/>
        <v>0.99592575826165686</v>
      </c>
      <c r="AE70" s="112">
        <f t="shared" si="114"/>
        <v>0.85049239033124435</v>
      </c>
      <c r="AF70" s="113">
        <f t="shared" si="114"/>
        <v>0.61322820849759097</v>
      </c>
      <c r="AG70" s="111">
        <f t="shared" si="114"/>
        <v>0.95715587967183224</v>
      </c>
      <c r="AH70" s="112">
        <f t="shared" si="114"/>
        <v>0.76576576576576572</v>
      </c>
      <c r="AI70" s="113">
        <f t="shared" si="114"/>
        <v>0.52770448548812665</v>
      </c>
      <c r="AJ70" s="111">
        <f t="shared" si="114"/>
        <v>0.9178522257916476</v>
      </c>
      <c r="AK70" s="112">
        <f t="shared" si="114"/>
        <v>0.67996373526745235</v>
      </c>
      <c r="AL70" s="113">
        <f t="shared" si="114"/>
        <v>0.39735099337748342</v>
      </c>
      <c r="AM70" s="111">
        <f t="shared" si="114"/>
        <v>0.87800369685767099</v>
      </c>
      <c r="AN70" s="112">
        <f t="shared" si="114"/>
        <v>0.59306569343065685</v>
      </c>
      <c r="AO70" s="113">
        <f t="shared" si="114"/>
        <v>0.26595744680851063</v>
      </c>
      <c r="AP70" s="32">
        <f>AM70-C70</f>
        <v>-2.5219963031423287</v>
      </c>
      <c r="AQ70" s="115">
        <f>AN70-C70</f>
        <v>-2.8069343065693433</v>
      </c>
      <c r="AR70" s="115">
        <f>AO70-C70</f>
        <v>-3.1340425531914891</v>
      </c>
    </row>
    <row r="71" spans="1:44" s="1" customFormat="1" ht="39" customHeight="1">
      <c r="A71" s="155" t="s">
        <v>71</v>
      </c>
      <c r="B71" s="43" t="s">
        <v>72</v>
      </c>
      <c r="C71" s="28">
        <v>21475.38</v>
      </c>
      <c r="D71" s="29">
        <v>23937.16</v>
      </c>
      <c r="E71" s="30">
        <v>25627.43</v>
      </c>
      <c r="F71" s="31">
        <v>27281.040000000001</v>
      </c>
      <c r="G71" s="29">
        <v>27588.76</v>
      </c>
      <c r="H71" s="30">
        <v>27651.9</v>
      </c>
      <c r="I71" s="28">
        <v>28921.8</v>
      </c>
      <c r="J71" s="29">
        <v>29456.17</v>
      </c>
      <c r="K71" s="30">
        <v>29587.599999999999</v>
      </c>
      <c r="L71" s="28">
        <v>30591.119999999999</v>
      </c>
      <c r="M71" s="29">
        <v>31362.400000000001</v>
      </c>
      <c r="N71" s="30">
        <v>31629.1</v>
      </c>
      <c r="O71" s="28">
        <v>32395.9</v>
      </c>
      <c r="P71" s="29">
        <v>33432.300000000003</v>
      </c>
      <c r="Q71" s="30">
        <v>33779.9</v>
      </c>
      <c r="R71" s="28">
        <v>34339.699999999997</v>
      </c>
      <c r="S71" s="29">
        <v>35672.300000000003</v>
      </c>
      <c r="T71" s="30">
        <v>36076.9</v>
      </c>
      <c r="U71" s="28">
        <v>36468.800000000003</v>
      </c>
      <c r="V71" s="29">
        <v>38062.300000000003</v>
      </c>
      <c r="W71" s="30">
        <v>38566.199999999997</v>
      </c>
      <c r="X71" s="28">
        <v>38766.300000000003</v>
      </c>
      <c r="Y71" s="29">
        <v>40612.5</v>
      </c>
      <c r="Z71" s="30">
        <v>41227.300000000003</v>
      </c>
      <c r="AA71" s="28">
        <v>41208.6</v>
      </c>
      <c r="AB71" s="29">
        <v>43333.5</v>
      </c>
      <c r="AC71" s="30">
        <v>44071.9</v>
      </c>
      <c r="AD71" s="28">
        <v>43845.9</v>
      </c>
      <c r="AE71" s="29">
        <v>46280.2</v>
      </c>
      <c r="AF71" s="30">
        <v>47157.1</v>
      </c>
      <c r="AG71" s="28">
        <v>46652.1</v>
      </c>
      <c r="AH71" s="29">
        <v>49427.3</v>
      </c>
      <c r="AI71" s="30">
        <v>50458.2</v>
      </c>
      <c r="AJ71" s="28">
        <v>49684.4</v>
      </c>
      <c r="AK71" s="29">
        <v>52837.8</v>
      </c>
      <c r="AL71" s="30">
        <v>54040.5</v>
      </c>
      <c r="AM71" s="28">
        <v>52963.6</v>
      </c>
      <c r="AN71" s="29">
        <v>56536.4</v>
      </c>
      <c r="AO71" s="30">
        <v>57931.5</v>
      </c>
      <c r="AP71" s="32">
        <f>IF((ISERROR(AM71/$D71)),0,(AM71/$D71)*100)</f>
        <v>221.26100172284433</v>
      </c>
      <c r="AQ71" s="32">
        <f>IF((ISERROR(AN71/$D71)),0,(AN71/$D71)*100)</f>
        <v>236.18674897105589</v>
      </c>
      <c r="AR71" s="32">
        <f>IF((ISERROR(AO71/$D71)),0,(AO71/$D71)*100)</f>
        <v>242.01492574724824</v>
      </c>
    </row>
    <row r="72" spans="1:44" s="108" customFormat="1">
      <c r="A72" s="155"/>
      <c r="B72" s="57" t="s">
        <v>29</v>
      </c>
      <c r="C72" s="34">
        <v>117.3</v>
      </c>
      <c r="D72" s="35">
        <f>IF((ISERROR(D71/C71)),0,(D71/C71)*100)</f>
        <v>111.46326630774404</v>
      </c>
      <c r="E72" s="36">
        <f t="shared" ref="E72:F72" si="115">IF((ISERROR(E71/D71)),0,(E71/D71)*100)</f>
        <v>107.06128045265186</v>
      </c>
      <c r="F72" s="37">
        <f t="shared" si="115"/>
        <v>106.45250030923896</v>
      </c>
      <c r="G72" s="38">
        <f t="shared" ref="G72" si="116">IF((ISERROR(G71/E71)),0,(G71/E71)*100)</f>
        <v>107.65324498008579</v>
      </c>
      <c r="H72" s="36">
        <f t="shared" ref="H72:AO72" si="117">IF((ISERROR(H71/E71)),0,(H71/E71)*100)</f>
        <v>107.89962161636966</v>
      </c>
      <c r="I72" s="39">
        <f t="shared" si="117"/>
        <v>106.01428684536953</v>
      </c>
      <c r="J72" s="38">
        <f t="shared" si="117"/>
        <v>106.76873480359393</v>
      </c>
      <c r="K72" s="36">
        <f t="shared" si="117"/>
        <v>107.0002422979976</v>
      </c>
      <c r="L72" s="39">
        <f t="shared" si="117"/>
        <v>105.7718399269755</v>
      </c>
      <c r="M72" s="38">
        <f t="shared" si="117"/>
        <v>106.47141159220632</v>
      </c>
      <c r="N72" s="36">
        <f t="shared" si="117"/>
        <v>106.89984993713584</v>
      </c>
      <c r="O72" s="39">
        <f t="shared" si="117"/>
        <v>105.89968592192768</v>
      </c>
      <c r="P72" s="38">
        <f t="shared" si="117"/>
        <v>106.5999413310206</v>
      </c>
      <c r="Q72" s="36">
        <f t="shared" si="117"/>
        <v>106.80006702688347</v>
      </c>
      <c r="R72" s="39">
        <f t="shared" si="117"/>
        <v>106.00014199327691</v>
      </c>
      <c r="S72" s="38">
        <f t="shared" si="117"/>
        <v>106.70010738118525</v>
      </c>
      <c r="T72" s="36">
        <f t="shared" si="117"/>
        <v>106.79990171670136</v>
      </c>
      <c r="U72" s="39">
        <f t="shared" si="117"/>
        <v>106.2001124063402</v>
      </c>
      <c r="V72" s="38">
        <f t="shared" si="117"/>
        <v>106.69987637466605</v>
      </c>
      <c r="W72" s="36">
        <f t="shared" si="117"/>
        <v>106.89998309167362</v>
      </c>
      <c r="X72" s="39">
        <f t="shared" si="117"/>
        <v>106.29990567279428</v>
      </c>
      <c r="Y72" s="38">
        <f t="shared" si="117"/>
        <v>106.70006804633456</v>
      </c>
      <c r="Z72" s="36">
        <f t="shared" si="117"/>
        <v>106.9000834927994</v>
      </c>
      <c r="AA72" s="39">
        <f t="shared" si="117"/>
        <v>106.30005958783788</v>
      </c>
      <c r="AB72" s="38">
        <f t="shared" si="117"/>
        <v>106.69990766389658</v>
      </c>
      <c r="AC72" s="36">
        <f t="shared" si="117"/>
        <v>106.89979697918612</v>
      </c>
      <c r="AD72" s="39">
        <f t="shared" si="117"/>
        <v>106.39987769543251</v>
      </c>
      <c r="AE72" s="38">
        <f t="shared" si="117"/>
        <v>106.80005076903549</v>
      </c>
      <c r="AF72" s="36">
        <f t="shared" si="117"/>
        <v>107.00037892625458</v>
      </c>
      <c r="AG72" s="39">
        <f t="shared" si="117"/>
        <v>106.40014231661341</v>
      </c>
      <c r="AH72" s="38">
        <f t="shared" si="117"/>
        <v>106.80010025885802</v>
      </c>
      <c r="AI72" s="36">
        <f t="shared" si="117"/>
        <v>107.00021841885952</v>
      </c>
      <c r="AJ72" s="39">
        <f t="shared" si="117"/>
        <v>106.49981458498117</v>
      </c>
      <c r="AK72" s="38">
        <f t="shared" si="117"/>
        <v>106.90003297772688</v>
      </c>
      <c r="AL72" s="36">
        <f t="shared" si="117"/>
        <v>107.09953981711595</v>
      </c>
      <c r="AM72" s="39">
        <f t="shared" si="117"/>
        <v>106.60005957604399</v>
      </c>
      <c r="AN72" s="38">
        <f t="shared" si="117"/>
        <v>106.99991294111413</v>
      </c>
      <c r="AO72" s="36">
        <f t="shared" si="117"/>
        <v>107.20015543897632</v>
      </c>
      <c r="AP72" s="106"/>
      <c r="AQ72" s="107"/>
      <c r="AR72" s="107"/>
    </row>
    <row r="73" spans="1:44" s="1" customFormat="1">
      <c r="A73" s="50" t="s">
        <v>73</v>
      </c>
      <c r="B73" s="87" t="s">
        <v>68</v>
      </c>
      <c r="C73" s="51">
        <f t="shared" ref="C73:AO73" si="118">IF((ISERROR(C72/C42)),0,(C72/C42)*100)</f>
        <v>109.59544053069233</v>
      </c>
      <c r="D73" s="52">
        <f t="shared" si="118"/>
        <v>97.220467778232916</v>
      </c>
      <c r="E73" s="53">
        <f t="shared" si="118"/>
        <v>99.582842375875089</v>
      </c>
      <c r="F73" s="54">
        <f t="shared" si="118"/>
        <v>100.47241781597438</v>
      </c>
      <c r="G73" s="95">
        <f t="shared" si="118"/>
        <v>101.86946130717816</v>
      </c>
      <c r="H73" s="96">
        <f t="shared" si="118"/>
        <v>102.34949820473682</v>
      </c>
      <c r="I73" s="97">
        <f t="shared" si="118"/>
        <v>100.85592252814396</v>
      </c>
      <c r="J73" s="95">
        <f t="shared" si="118"/>
        <v>101.9366789401529</v>
      </c>
      <c r="K73" s="96">
        <f t="shared" si="118"/>
        <v>102.36260837779356</v>
      </c>
      <c r="L73" s="97">
        <f t="shared" si="118"/>
        <v>100.54357407507177</v>
      </c>
      <c r="M73" s="95">
        <f t="shared" si="118"/>
        <v>101.78911242084736</v>
      </c>
      <c r="N73" s="96">
        <f t="shared" si="118"/>
        <v>102.59222551352887</v>
      </c>
      <c r="O73" s="97">
        <f t="shared" si="118"/>
        <v>101.63117650856783</v>
      </c>
      <c r="P73" s="95">
        <f t="shared" si="118"/>
        <v>102.49994358751981</v>
      </c>
      <c r="Q73" s="96">
        <f t="shared" si="118"/>
        <v>102.98945711367739</v>
      </c>
      <c r="R73" s="97">
        <f t="shared" si="118"/>
        <v>101.72758348683004</v>
      </c>
      <c r="S73" s="95">
        <f t="shared" si="118"/>
        <v>102.5962570972935</v>
      </c>
      <c r="T73" s="96">
        <f t="shared" si="118"/>
        <v>102.98929770173709</v>
      </c>
      <c r="U73" s="97">
        <f t="shared" si="118"/>
        <v>101.9194936721115</v>
      </c>
      <c r="V73" s="95">
        <f t="shared" si="118"/>
        <v>102.59603497564042</v>
      </c>
      <c r="W73" s="96">
        <f t="shared" si="118"/>
        <v>103.08580818869201</v>
      </c>
      <c r="X73" s="97">
        <f t="shared" si="118"/>
        <v>102.01526456122292</v>
      </c>
      <c r="Y73" s="95">
        <f t="shared" si="118"/>
        <v>102.5962192753217</v>
      </c>
      <c r="Z73" s="96">
        <f t="shared" si="118"/>
        <v>103.08590500752111</v>
      </c>
      <c r="AA73" s="97">
        <f t="shared" si="118"/>
        <v>102.01541227239719</v>
      </c>
      <c r="AB73" s="95">
        <f t="shared" si="118"/>
        <v>102.59606506143901</v>
      </c>
      <c r="AC73" s="96">
        <f t="shared" si="118"/>
        <v>103.08562871666935</v>
      </c>
      <c r="AD73" s="97">
        <f t="shared" si="118"/>
        <v>102.11120700137477</v>
      </c>
      <c r="AE73" s="95">
        <f t="shared" si="118"/>
        <v>102.69235650868798</v>
      </c>
      <c r="AF73" s="96">
        <f t="shared" si="118"/>
        <v>103.18262191538533</v>
      </c>
      <c r="AG73" s="97">
        <f t="shared" si="118"/>
        <v>102.11146095644281</v>
      </c>
      <c r="AH73" s="95">
        <f t="shared" si="118"/>
        <v>102.69240409505581</v>
      </c>
      <c r="AI73" s="96">
        <f t="shared" si="118"/>
        <v>103.18246713486936</v>
      </c>
      <c r="AJ73" s="97">
        <f t="shared" si="118"/>
        <v>102.20711572455005</v>
      </c>
      <c r="AK73" s="95">
        <f t="shared" si="118"/>
        <v>102.78849324781432</v>
      </c>
      <c r="AL73" s="96">
        <f t="shared" si="118"/>
        <v>103.27824476096042</v>
      </c>
      <c r="AM73" s="97">
        <f t="shared" si="118"/>
        <v>102.30332013056045</v>
      </c>
      <c r="AN73" s="95">
        <f t="shared" si="118"/>
        <v>102.88453167414819</v>
      </c>
      <c r="AO73" s="96">
        <f t="shared" si="118"/>
        <v>103.37527043295691</v>
      </c>
      <c r="AP73" s="68">
        <f t="shared" ref="AP73" si="119">$D73*$E73*F73*I73*L73*O73*R73*U73*X73*AA73*AD73*AG73*AJ73*AM73/1E+26</f>
        <v>117.92814089434235</v>
      </c>
      <c r="AQ73" s="68">
        <f t="shared" ref="AQ73" si="120">$D73*$E73*G73*J73*M73*P73*S73*V73*Y73*AB73*AE73*AH73*AK73*AN73/1E+26</f>
        <v>129.60950427336118</v>
      </c>
      <c r="AR73" s="68">
        <f t="shared" ref="AR73" si="121">$D73*$E73*H73*K73*N73*Q73*T73*W73*Z73*AC73*AF73*AI73*AL73*AO73/1E+26</f>
        <v>137.43674755158452</v>
      </c>
    </row>
    <row r="74" spans="1:44">
      <c r="C74" s="116"/>
      <c r="D74" s="117"/>
      <c r="E74" s="116"/>
      <c r="F74" s="116"/>
      <c r="G74" s="116"/>
      <c r="H74" s="116"/>
      <c r="I74" s="116"/>
      <c r="J74" s="116"/>
      <c r="K74" s="116"/>
    </row>
  </sheetData>
  <mergeCells count="38">
    <mergeCell ref="A65:A66"/>
    <mergeCell ref="A68:A69"/>
    <mergeCell ref="A71:A72"/>
    <mergeCell ref="A50:A51"/>
    <mergeCell ref="A52:A53"/>
    <mergeCell ref="A57:A58"/>
    <mergeCell ref="A61:A62"/>
    <mergeCell ref="A63:A64"/>
    <mergeCell ref="A54:A55"/>
    <mergeCell ref="A43:A44"/>
    <mergeCell ref="A46:A47"/>
    <mergeCell ref="AG7:AI7"/>
    <mergeCell ref="AJ7:AL7"/>
    <mergeCell ref="AM7:AO7"/>
    <mergeCell ref="A10:A11"/>
    <mergeCell ref="A39:A40"/>
    <mergeCell ref="AA7:AC7"/>
    <mergeCell ref="AD7:AF7"/>
    <mergeCell ref="C7:C8"/>
    <mergeCell ref="D7:D8"/>
    <mergeCell ref="E7:E8"/>
    <mergeCell ref="F7:H7"/>
    <mergeCell ref="I7:K7"/>
    <mergeCell ref="L7:N7"/>
    <mergeCell ref="O7:Q7"/>
    <mergeCell ref="AD6:AO6"/>
    <mergeCell ref="AP6:AR9"/>
    <mergeCell ref="A1:T1"/>
    <mergeCell ref="A2:T2"/>
    <mergeCell ref="A3:T3"/>
    <mergeCell ref="A4:T4"/>
    <mergeCell ref="A6:A8"/>
    <mergeCell ref="B6:B8"/>
    <mergeCell ref="F6:N6"/>
    <mergeCell ref="O6:AC6"/>
    <mergeCell ref="U7:W7"/>
    <mergeCell ref="X7:Z7"/>
    <mergeCell ref="R7:T7"/>
  </mergeCells>
  <pageMargins left="0.70866141732283472" right="0.39370078740157483" top="0.35433070866141736" bottom="0.15748031496062992" header="0.27559055118110237" footer="0.15748031496062992"/>
  <pageSetup paperSize="9" scale="36" fitToWidth="10" fitToHeight="3" orientation="landscape" r:id="rId1"/>
  <rowBreaks count="1" manualBreakCount="1">
    <brk id="40" max="16383" man="1"/>
  </rowBreaks>
  <colBreaks count="2" manualBreakCount="2">
    <brk id="23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В. Луппова</dc:creator>
  <cp:lastModifiedBy>duma</cp:lastModifiedBy>
  <cp:lastPrinted>2023-11-24T08:30:27Z</cp:lastPrinted>
  <dcterms:created xsi:type="dcterms:W3CDTF">2023-05-02T08:30:29Z</dcterms:created>
  <dcterms:modified xsi:type="dcterms:W3CDTF">2023-12-12T12:24:04Z</dcterms:modified>
</cp:coreProperties>
</file>